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drawings/drawing3.xml" ContentType="application/vnd.openxmlformats-officedocument.drawing+xml"/>
  <Override PartName="/xl/ctrlProps/ctrlProp2.xml" ContentType="application/vnd.ms-excel.controlproperties+xml"/>
  <Override PartName="/xl/tables/table2.xml" ContentType="application/vnd.openxmlformats-officedocument.spreadsheetml.table+xml"/>
  <Override PartName="/xl/comments1.xml" ContentType="application/vnd.openxmlformats-officedocument.spreadsheetml.comments+xml"/>
  <Override PartName="/xl/drawings/drawing4.xml" ContentType="application/vnd.openxmlformats-officedocument.drawing+xml"/>
  <Override PartName="/xl/ctrlProps/ctrlProp3.xml" ContentType="application/vnd.ms-excel.controlproperties+xml"/>
  <Override PartName="/xl/ctrlProps/ctrlProp4.xml" ContentType="application/vnd.ms-excel.controlproperties+xml"/>
  <Override PartName="/xl/tables/table3.xml" ContentType="application/vnd.openxmlformats-officedocument.spreadsheetml.table+xml"/>
  <Override PartName="/xl/drawings/drawing5.xml" ContentType="application/vnd.openxmlformats-officedocument.drawing+xml"/>
  <Override PartName="/xl/ctrlProps/ctrlProp5.xml" ContentType="application/vnd.ms-excel.controlproperties+xml"/>
  <Override PartName="/xl/ctrlProps/ctrlProp6.xml" ContentType="application/vnd.ms-excel.controlproperties+xml"/>
  <Override PartName="/xl/tables/table4.xml" ContentType="application/vnd.openxmlformats-officedocument.spreadsheetml.table+xml"/>
  <Override PartName="/xl/drawings/drawing6.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7.xml" ContentType="application/vnd.openxmlformats-officedocument.drawing+xml"/>
  <Override PartName="/xl/ctrlProps/ctrlProp8.xml" ContentType="application/vnd.ms-excel.controlproperties+xml"/>
  <Override PartName="/xl/comments3.xml" ContentType="application/vnd.openxmlformats-officedocument.spreadsheetml.comments+xml"/>
  <Override PartName="/xl/drawings/drawing8.xml" ContentType="application/vnd.openxmlformats-officedocument.drawing+xml"/>
  <Override PartName="/xl/ctrlProps/ctrlProp9.xml" ContentType="application/vnd.ms-excel.controlproperties+xml"/>
  <Override PartName="/xl/comments4.xml" ContentType="application/vnd.openxmlformats-officedocument.spreadsheetml.comments+xml"/>
  <Override PartName="/xl/drawings/drawing9.xml" ContentType="application/vnd.openxmlformats-officedocument.drawing+xml"/>
  <Override PartName="/xl/ctrlProps/ctrlProp10.xml" ContentType="application/vnd.ms-excel.controlproperties+xml"/>
  <Override PartName="/xl/comments5.xml" ContentType="application/vnd.openxmlformats-officedocument.spreadsheetml.comments+xml"/>
  <Override PartName="/xl/drawings/drawing10.xml" ContentType="application/vnd.openxmlformats-officedocument.drawing+xml"/>
  <Override PartName="/xl/ctrlProps/ctrlProp11.xml" ContentType="application/vnd.ms-excel.controlproperties+xml"/>
  <Override PartName="/xl/comments6.xml" ContentType="application/vnd.openxmlformats-officedocument.spreadsheetml.comments+xml"/>
  <Override PartName="/xl/drawings/drawing11.xml" ContentType="application/vnd.openxmlformats-officedocument.drawing+xml"/>
  <Override PartName="/xl/ctrlProps/ctrlProp12.xml" ContentType="application/vnd.ms-excel.controlproperties+xml"/>
  <Override PartName="/xl/comments7.xml" ContentType="application/vnd.openxmlformats-officedocument.spreadsheetml.comments+xml"/>
  <Override PartName="/xl/drawings/drawing12.xml" ContentType="application/vnd.openxmlformats-officedocument.drawing+xml"/>
  <Override PartName="/xl/ctrlProps/ctrlProp13.xml" ContentType="application/vnd.ms-excel.controlproperties+xml"/>
  <Override PartName="/xl/comments8.xml" ContentType="application/vnd.openxmlformats-officedocument.spreadsheetml.comments+xml"/>
  <Override PartName="/xl/drawings/drawing13.xml" ContentType="application/vnd.openxmlformats-officedocument.drawing+xml"/>
  <Override PartName="/xl/ctrlProps/ctrlProp14.xml" ContentType="application/vnd.ms-excel.controlproperties+xml"/>
  <Override PartName="/xl/comments9.xml" ContentType="application/vnd.openxmlformats-officedocument.spreadsheetml.comments+xml"/>
  <Override PartName="/xl/drawings/drawing14.xml" ContentType="application/vnd.openxmlformats-officedocument.drawing+xml"/>
  <Override PartName="/xl/ctrlProps/ctrlProp15.xml" ContentType="application/vnd.ms-excel.controlproperties+xml"/>
  <Override PartName="/xl/comments10.xml" ContentType="application/vnd.openxmlformats-officedocument.spreadsheetml.comments+xml"/>
  <Override PartName="/xl/drawings/drawing15.xml" ContentType="application/vnd.openxmlformats-officedocument.drawing+xml"/>
  <Override PartName="/xl/ctrlProps/ctrlProp16.xml" ContentType="application/vnd.ms-excel.controlpropertie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db\Github\docs\"/>
    </mc:Choice>
  </mc:AlternateContent>
  <xr:revisionPtr revIDLastSave="0" documentId="13_ncr:1_{4A24A4FE-2ABB-49A0-A5BC-9AEB0B45C2DE}" xr6:coauthVersionLast="47" xr6:coauthVersionMax="47" xr10:uidLastSave="{00000000-0000-0000-0000-000000000000}"/>
  <bookViews>
    <workbookView xWindow="-110" yWindow="-110" windowWidth="25820" windowHeight="15500" firstSheet="10" activeTab="11" xr2:uid="{0D11F155-520B-4420-B62A-CF367B912470}"/>
  </bookViews>
  <sheets>
    <sheet name="code" sheetId="14" r:id="rId1"/>
    <sheet name="Indice" sheetId="6" r:id="rId2"/>
    <sheet name="Index" sheetId="1" r:id="rId3"/>
    <sheet name="Index Web" sheetId="3" r:id="rId4"/>
    <sheet name="cantosJS" sheetId="2" r:id="rId5"/>
    <sheet name="Find" sheetId="5" r:id="rId6"/>
    <sheet name="html" sheetId="8" r:id="rId7"/>
    <sheet name="SANTO PALOMERAS 65 " sheetId="12" r:id="rId8"/>
    <sheet name="SANTO MELODÍA HEBRAICA" sheetId="13" r:id="rId9"/>
    <sheet name="Santo Palestina 74" sheetId="15" r:id="rId10"/>
    <sheet name="Santo Roma 77" sheetId="16" r:id="rId11"/>
    <sheet name="SANTO 1982" sheetId="17" r:id="rId12"/>
    <sheet name="SANTO 1988" sheetId="9" r:id="rId13"/>
    <sheet name="DICE EL SEÑOR A MI SEÑOR" sheetId="10" r:id="rId14"/>
    <sheet name="DICHOSO EL HOMBRE" sheetId="11" r:id="rId15"/>
    <sheet name="MARIA, MADRE MÍA" sheetId="7" r:id="rId16"/>
  </sheets>
  <externalReferences>
    <externalReference r:id="rId17"/>
  </externalReferences>
  <definedNames>
    <definedName name="_xlnm.Print_Area" localSheetId="1">Indice!$A$1:$H$40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58" i="17" l="1"/>
  <c r="AI58" i="17"/>
  <c r="AJ58" i="17" s="1"/>
  <c r="AH58" i="17"/>
  <c r="AD58" i="17"/>
  <c r="AB58" i="17"/>
  <c r="AG58" i="17" s="1"/>
  <c r="W58" i="17"/>
  <c r="U58" i="17"/>
  <c r="V58" i="17" s="1"/>
  <c r="T58" i="17"/>
  <c r="P58" i="17"/>
  <c r="N58" i="17"/>
  <c r="O58" i="17" s="1"/>
  <c r="M58" i="17"/>
  <c r="AK57" i="17"/>
  <c r="AI57" i="17"/>
  <c r="AH57" i="17" s="1"/>
  <c r="AD57" i="17"/>
  <c r="AB57" i="17"/>
  <c r="AG57" i="17" s="1"/>
  <c r="AA57" i="17"/>
  <c r="W57" i="17"/>
  <c r="U57" i="17"/>
  <c r="X57" i="17" s="1"/>
  <c r="T57" i="17"/>
  <c r="P57" i="17"/>
  <c r="N57" i="17"/>
  <c r="Q57" i="17" s="1"/>
  <c r="M57" i="17"/>
  <c r="AK56" i="17"/>
  <c r="AI56" i="17"/>
  <c r="AL56" i="17" s="1"/>
  <c r="AH56" i="17"/>
  <c r="AD56" i="17"/>
  <c r="AB56" i="17"/>
  <c r="AE56" i="17" s="1"/>
  <c r="W56" i="17"/>
  <c r="U56" i="17"/>
  <c r="V56" i="17" s="1"/>
  <c r="P56" i="17"/>
  <c r="N56" i="17"/>
  <c r="S56" i="17" s="1"/>
  <c r="AK54" i="17"/>
  <c r="AI54" i="17"/>
  <c r="AH54" i="17" s="1"/>
  <c r="AD54" i="17"/>
  <c r="AB54" i="17"/>
  <c r="AA54" i="17" s="1"/>
  <c r="W54" i="17"/>
  <c r="U54" i="17"/>
  <c r="Z54" i="17" s="1"/>
  <c r="T54" i="17"/>
  <c r="P54" i="17"/>
  <c r="N54" i="17"/>
  <c r="O54" i="17" s="1"/>
  <c r="M54" i="17"/>
  <c r="AK53" i="17"/>
  <c r="AI53" i="17"/>
  <c r="AN53" i="17" s="1"/>
  <c r="AH53" i="17"/>
  <c r="AD53" i="17"/>
  <c r="AB53" i="17"/>
  <c r="AG53" i="17" s="1"/>
  <c r="AA53" i="17"/>
  <c r="W53" i="17"/>
  <c r="U53" i="17"/>
  <c r="Z53" i="17" s="1"/>
  <c r="P53" i="17"/>
  <c r="N53" i="17"/>
  <c r="R53" i="17" s="1"/>
  <c r="AK52" i="17"/>
  <c r="AI52" i="17"/>
  <c r="AJ52" i="17" s="1"/>
  <c r="AH52" i="17"/>
  <c r="AD52" i="17"/>
  <c r="AB52" i="17"/>
  <c r="AC52" i="17" s="1"/>
  <c r="W52" i="17"/>
  <c r="U52" i="17"/>
  <c r="V52" i="17" s="1"/>
  <c r="P52" i="17"/>
  <c r="N52" i="17"/>
  <c r="O52" i="17" s="1"/>
  <c r="M52" i="17"/>
  <c r="AK51" i="17"/>
  <c r="AI51" i="17"/>
  <c r="AL51" i="17" s="1"/>
  <c r="AD51" i="17"/>
  <c r="AB51" i="17"/>
  <c r="AG51" i="17" s="1"/>
  <c r="AA51" i="17"/>
  <c r="W51" i="17"/>
  <c r="U51" i="17"/>
  <c r="Z51" i="17" s="1"/>
  <c r="T51" i="17"/>
  <c r="P51" i="17"/>
  <c r="N51" i="17"/>
  <c r="O51" i="17" s="1"/>
  <c r="M51" i="17"/>
  <c r="AK49" i="17"/>
  <c r="AI49" i="17"/>
  <c r="AL49" i="17" s="1"/>
  <c r="AD49" i="17"/>
  <c r="AB49" i="17"/>
  <c r="AC49" i="17" s="1"/>
  <c r="W49" i="17"/>
  <c r="U49" i="17"/>
  <c r="T49" i="17" s="1"/>
  <c r="P49" i="17"/>
  <c r="N49" i="17"/>
  <c r="Q49" i="17" s="1"/>
  <c r="AK48" i="17"/>
  <c r="AI48" i="17"/>
  <c r="AN48" i="17" s="1"/>
  <c r="AH48" i="17"/>
  <c r="AD48" i="17"/>
  <c r="AB48" i="17"/>
  <c r="W48" i="17"/>
  <c r="U48" i="17"/>
  <c r="P48" i="17"/>
  <c r="N48" i="17"/>
  <c r="M48" i="17" s="1"/>
  <c r="AK47" i="17"/>
  <c r="AI47" i="17"/>
  <c r="AL47" i="17" s="1"/>
  <c r="AD47" i="17"/>
  <c r="AB47" i="17"/>
  <c r="AA47" i="17" s="1"/>
  <c r="W47" i="17"/>
  <c r="U47" i="17"/>
  <c r="Z47" i="17" s="1"/>
  <c r="P47" i="17"/>
  <c r="N47" i="17"/>
  <c r="O47" i="17" s="1"/>
  <c r="M47" i="17"/>
  <c r="AK46" i="17"/>
  <c r="AI46" i="17"/>
  <c r="AH46" i="17" s="1"/>
  <c r="AD46" i="17"/>
  <c r="AB46" i="17"/>
  <c r="AE46" i="17" s="1"/>
  <c r="W46" i="17"/>
  <c r="U46" i="17"/>
  <c r="T46" i="17" s="1"/>
  <c r="P46" i="17"/>
  <c r="N46" i="17"/>
  <c r="M46" i="17" s="1"/>
  <c r="AK45" i="17"/>
  <c r="AI45" i="17"/>
  <c r="AM45" i="17" s="1"/>
  <c r="AH45" i="17"/>
  <c r="AD45" i="17"/>
  <c r="AB45" i="17"/>
  <c r="W45" i="17"/>
  <c r="U45" i="17"/>
  <c r="T45" i="17"/>
  <c r="P45" i="17"/>
  <c r="N45" i="17"/>
  <c r="AK44" i="17"/>
  <c r="AI44" i="17"/>
  <c r="AN44" i="17" s="1"/>
  <c r="AD44" i="17"/>
  <c r="AB44" i="17"/>
  <c r="W44" i="17"/>
  <c r="U44" i="17"/>
  <c r="T44" i="17" s="1"/>
  <c r="P44" i="17"/>
  <c r="N44" i="17"/>
  <c r="M44" i="17" s="1"/>
  <c r="AK43" i="17"/>
  <c r="AI43" i="17"/>
  <c r="AL43" i="17" s="1"/>
  <c r="AH43" i="17"/>
  <c r="AD43" i="17"/>
  <c r="AB43" i="17"/>
  <c r="AE43" i="17" s="1"/>
  <c r="W43" i="17"/>
  <c r="U43" i="17"/>
  <c r="T43" i="17" s="1"/>
  <c r="P43" i="17"/>
  <c r="N43" i="17"/>
  <c r="M43" i="17" s="1"/>
  <c r="AK41" i="17"/>
  <c r="AI41" i="17"/>
  <c r="AJ41" i="17" s="1"/>
  <c r="AD41" i="17"/>
  <c r="AB41" i="17"/>
  <c r="AA41" i="17" s="1"/>
  <c r="W41" i="17"/>
  <c r="U41" i="17"/>
  <c r="T41" i="17" s="1"/>
  <c r="P41" i="17"/>
  <c r="N41" i="17"/>
  <c r="M41" i="17" s="1"/>
  <c r="AK40" i="17"/>
  <c r="AI40" i="17"/>
  <c r="AL40" i="17" s="1"/>
  <c r="AD40" i="17"/>
  <c r="AB40" i="17"/>
  <c r="AC40" i="17" s="1"/>
  <c r="W40" i="17"/>
  <c r="U40" i="17"/>
  <c r="X40" i="17" s="1"/>
  <c r="P40" i="17"/>
  <c r="N40" i="17"/>
  <c r="Q40" i="17" s="1"/>
  <c r="AK39" i="17"/>
  <c r="AI39" i="17"/>
  <c r="AM39" i="17" s="1"/>
  <c r="AD39" i="17"/>
  <c r="AB39" i="17"/>
  <c r="AC39" i="17" s="1"/>
  <c r="W39" i="17"/>
  <c r="U39" i="17"/>
  <c r="T39" i="17" s="1"/>
  <c r="P39" i="17"/>
  <c r="N39" i="17"/>
  <c r="S39" i="17" s="1"/>
  <c r="AK37" i="17"/>
  <c r="AI37" i="17"/>
  <c r="AJ37" i="17" s="1"/>
  <c r="AD37" i="17"/>
  <c r="AB37" i="17"/>
  <c r="AG37" i="17" s="1"/>
  <c r="W37" i="17"/>
  <c r="U37" i="17"/>
  <c r="X37" i="17" s="1"/>
  <c r="P37" i="17"/>
  <c r="N37" i="17"/>
  <c r="O37" i="17" s="1"/>
  <c r="AK36" i="17"/>
  <c r="AI36" i="17"/>
  <c r="AJ36" i="17" s="1"/>
  <c r="AD36" i="17"/>
  <c r="AB36" i="17"/>
  <c r="AG36" i="17" s="1"/>
  <c r="W36" i="17"/>
  <c r="U36" i="17"/>
  <c r="V36" i="17" s="1"/>
  <c r="P36" i="17"/>
  <c r="N36" i="17"/>
  <c r="O36" i="17" s="1"/>
  <c r="AK34" i="17"/>
  <c r="AI34" i="17"/>
  <c r="AN34" i="17" s="1"/>
  <c r="AD34" i="17"/>
  <c r="AB34" i="17"/>
  <c r="AE34" i="17" s="1"/>
  <c r="W34" i="17"/>
  <c r="U34" i="17"/>
  <c r="T34" i="17" s="1"/>
  <c r="P34" i="17"/>
  <c r="N34" i="17"/>
  <c r="S34" i="17" s="1"/>
  <c r="M34" i="17"/>
  <c r="AK33" i="17"/>
  <c r="AI33" i="17"/>
  <c r="AD33" i="17"/>
  <c r="AB33" i="17"/>
  <c r="AC33" i="17" s="1"/>
  <c r="W33" i="17"/>
  <c r="U33" i="17"/>
  <c r="T33" i="17" s="1"/>
  <c r="P33" i="17"/>
  <c r="N33" i="17"/>
  <c r="M33" i="17" s="1"/>
  <c r="AK32" i="17"/>
  <c r="AI32" i="17"/>
  <c r="AN32" i="17" s="1"/>
  <c r="AD32" i="17"/>
  <c r="AB32" i="17"/>
  <c r="AG32" i="17" s="1"/>
  <c r="W32" i="17"/>
  <c r="U32" i="17"/>
  <c r="Z32" i="17" s="1"/>
  <c r="P32" i="17"/>
  <c r="N32" i="17"/>
  <c r="O32" i="17" s="1"/>
  <c r="AK31" i="17"/>
  <c r="AI31" i="17"/>
  <c r="AN31" i="17" s="1"/>
  <c r="AD31" i="17"/>
  <c r="AB31" i="17"/>
  <c r="AA31" i="17" s="1"/>
  <c r="W31" i="17"/>
  <c r="U31" i="17"/>
  <c r="V31" i="17" s="1"/>
  <c r="T31" i="17"/>
  <c r="P31" i="17"/>
  <c r="N31" i="17"/>
  <c r="S31" i="17" s="1"/>
  <c r="AK30" i="17"/>
  <c r="AI30" i="17"/>
  <c r="AH30" i="17" s="1"/>
  <c r="AD30" i="17"/>
  <c r="AB30" i="17"/>
  <c r="AE30" i="17" s="1"/>
  <c r="W30" i="17"/>
  <c r="U30" i="17"/>
  <c r="T30" i="17" s="1"/>
  <c r="P30" i="17"/>
  <c r="N30" i="17"/>
  <c r="M30" i="17"/>
  <c r="L18" i="17"/>
  <c r="L17" i="17"/>
  <c r="L15" i="17"/>
  <c r="L14" i="17"/>
  <c r="L13" i="17"/>
  <c r="AK62" i="16"/>
  <c r="AI62" i="16"/>
  <c r="AN62" i="16" s="1"/>
  <c r="AH62" i="16"/>
  <c r="AD62" i="16"/>
  <c r="AB62" i="16"/>
  <c r="AC62" i="16" s="1"/>
  <c r="AA62" i="16"/>
  <c r="W62" i="16"/>
  <c r="U62" i="16"/>
  <c r="X62" i="16" s="1"/>
  <c r="T62" i="16"/>
  <c r="P62" i="16"/>
  <c r="N62" i="16"/>
  <c r="R62" i="16" s="1"/>
  <c r="M62" i="16"/>
  <c r="AK61" i="16"/>
  <c r="AI61" i="16"/>
  <c r="AH61" i="16" s="1"/>
  <c r="AD61" i="16"/>
  <c r="AB61" i="16"/>
  <c r="AG61" i="16" s="1"/>
  <c r="AA61" i="16"/>
  <c r="W61" i="16"/>
  <c r="U61" i="16"/>
  <c r="V61" i="16" s="1"/>
  <c r="T61" i="16"/>
  <c r="P61" i="16"/>
  <c r="N61" i="16"/>
  <c r="S61" i="16" s="1"/>
  <c r="M61" i="16"/>
  <c r="AK60" i="16"/>
  <c r="AI60" i="16"/>
  <c r="AH60" i="16" s="1"/>
  <c r="AD60" i="16"/>
  <c r="AB60" i="16"/>
  <c r="AE60" i="16" s="1"/>
  <c r="AA60" i="16"/>
  <c r="W60" i="16"/>
  <c r="U60" i="16"/>
  <c r="X60" i="16" s="1"/>
  <c r="T60" i="16"/>
  <c r="P60" i="16"/>
  <c r="N60" i="16"/>
  <c r="S60" i="16" s="1"/>
  <c r="M60" i="16"/>
  <c r="AK55" i="16"/>
  <c r="AI55" i="16"/>
  <c r="AN55" i="16" s="1"/>
  <c r="AD55" i="16"/>
  <c r="AB55" i="16"/>
  <c r="AG55" i="16" s="1"/>
  <c r="W55" i="16"/>
  <c r="U55" i="16"/>
  <c r="Y55" i="16" s="1"/>
  <c r="P55" i="16"/>
  <c r="N55" i="16"/>
  <c r="S55" i="16" s="1"/>
  <c r="AK59" i="16"/>
  <c r="AI59" i="16"/>
  <c r="AN59" i="16" s="1"/>
  <c r="AD59" i="16"/>
  <c r="AB59" i="16"/>
  <c r="AG59" i="16" s="1"/>
  <c r="AA59" i="16"/>
  <c r="W59" i="16"/>
  <c r="U59" i="16"/>
  <c r="Z59" i="16" s="1"/>
  <c r="T59" i="16"/>
  <c r="P59" i="16"/>
  <c r="N59" i="16"/>
  <c r="M59" i="16"/>
  <c r="AK58" i="16"/>
  <c r="AI58" i="16"/>
  <c r="AJ58" i="16" s="1"/>
  <c r="AD58" i="16"/>
  <c r="AB58" i="16"/>
  <c r="AG58" i="16" s="1"/>
  <c r="AA58" i="16"/>
  <c r="W58" i="16"/>
  <c r="U58" i="16"/>
  <c r="Z58" i="16" s="1"/>
  <c r="P58" i="16"/>
  <c r="N58" i="16"/>
  <c r="M58" i="16"/>
  <c r="AK57" i="16"/>
  <c r="AI57" i="16"/>
  <c r="AH57" i="16" s="1"/>
  <c r="AD57" i="16"/>
  <c r="AB57" i="16"/>
  <c r="AG57" i="16" s="1"/>
  <c r="AA57" i="16"/>
  <c r="W57" i="16"/>
  <c r="U57" i="16"/>
  <c r="Z57" i="16" s="1"/>
  <c r="T57" i="16"/>
  <c r="P57" i="16"/>
  <c r="N57" i="16"/>
  <c r="S57" i="16" s="1"/>
  <c r="AK56" i="16"/>
  <c r="AI56" i="16"/>
  <c r="AN56" i="16" s="1"/>
  <c r="AH56" i="16"/>
  <c r="AD56" i="16"/>
  <c r="AB56" i="16"/>
  <c r="AE56" i="16" s="1"/>
  <c r="AA56" i="16"/>
  <c r="W56" i="16"/>
  <c r="U56" i="16"/>
  <c r="Z56" i="16" s="1"/>
  <c r="P56" i="16"/>
  <c r="N56" i="16"/>
  <c r="S56" i="16" s="1"/>
  <c r="AK54" i="16"/>
  <c r="AI54" i="16"/>
  <c r="AH54" i="16"/>
  <c r="AD54" i="16"/>
  <c r="AB54" i="16"/>
  <c r="AG54" i="16" s="1"/>
  <c r="AA54" i="16"/>
  <c r="W54" i="16"/>
  <c r="U54" i="16"/>
  <c r="Z54" i="16" s="1"/>
  <c r="T54" i="16"/>
  <c r="P54" i="16"/>
  <c r="N54" i="16"/>
  <c r="S54" i="16" s="1"/>
  <c r="M54" i="16"/>
  <c r="AK53" i="16"/>
  <c r="AI53" i="16"/>
  <c r="AN53" i="16" s="1"/>
  <c r="AH53" i="16"/>
  <c r="AD53" i="16"/>
  <c r="AB53" i="16"/>
  <c r="AC53" i="16" s="1"/>
  <c r="W53" i="16"/>
  <c r="U53" i="16"/>
  <c r="Y53" i="16" s="1"/>
  <c r="P53" i="16"/>
  <c r="N53" i="16"/>
  <c r="S53" i="16" s="1"/>
  <c r="AK52" i="16"/>
  <c r="AI52" i="16"/>
  <c r="AN52" i="16" s="1"/>
  <c r="AD52" i="16"/>
  <c r="AB52" i="16"/>
  <c r="AA52" i="16"/>
  <c r="W52" i="16"/>
  <c r="U52" i="16"/>
  <c r="V52" i="16" s="1"/>
  <c r="T52" i="16"/>
  <c r="P52" i="16"/>
  <c r="N52" i="16"/>
  <c r="S52" i="16" s="1"/>
  <c r="M52" i="16"/>
  <c r="AK51" i="16"/>
  <c r="AI51" i="16"/>
  <c r="AM51" i="16" s="1"/>
  <c r="AD51" i="16"/>
  <c r="AB51" i="16"/>
  <c r="AA51" i="16"/>
  <c r="W51" i="16"/>
  <c r="U51" i="16"/>
  <c r="Z51" i="16" s="1"/>
  <c r="P51" i="16"/>
  <c r="N51" i="16"/>
  <c r="S51" i="16" s="1"/>
  <c r="M51" i="16"/>
  <c r="AK48" i="16"/>
  <c r="AI48" i="16"/>
  <c r="AN48" i="16" s="1"/>
  <c r="AD48" i="16"/>
  <c r="AB48" i="16"/>
  <c r="AA48" i="16" s="1"/>
  <c r="W48" i="16"/>
  <c r="U48" i="16"/>
  <c r="V48" i="16" s="1"/>
  <c r="P48" i="16"/>
  <c r="N48" i="16"/>
  <c r="M48" i="16"/>
  <c r="AK47" i="16"/>
  <c r="AI47" i="16"/>
  <c r="AJ47" i="16" s="1"/>
  <c r="AD47" i="16"/>
  <c r="AB47" i="16"/>
  <c r="AG47" i="16" s="1"/>
  <c r="AA47" i="16"/>
  <c r="W47" i="16"/>
  <c r="U47" i="16"/>
  <c r="X47" i="16" s="1"/>
  <c r="T47" i="16"/>
  <c r="P47" i="16"/>
  <c r="N47" i="16"/>
  <c r="S47" i="16" s="1"/>
  <c r="AK46" i="16"/>
  <c r="AI46" i="16"/>
  <c r="AD46" i="16"/>
  <c r="AB46" i="16"/>
  <c r="AC46" i="16" s="1"/>
  <c r="W46" i="16"/>
  <c r="U46" i="16"/>
  <c r="Z46" i="16" s="1"/>
  <c r="P46" i="16"/>
  <c r="N46" i="16"/>
  <c r="S46" i="16" s="1"/>
  <c r="M46" i="16"/>
  <c r="AK50" i="16"/>
  <c r="AI50" i="16"/>
  <c r="AL50" i="16" s="1"/>
  <c r="AD50" i="16"/>
  <c r="AB50" i="16"/>
  <c r="W50" i="16"/>
  <c r="U50" i="16"/>
  <c r="V50" i="16" s="1"/>
  <c r="P50" i="16"/>
  <c r="N50" i="16"/>
  <c r="O50" i="16" s="1"/>
  <c r="AK49" i="16"/>
  <c r="AI49" i="16"/>
  <c r="AM49" i="16" s="1"/>
  <c r="AD49" i="16"/>
  <c r="AB49" i="16"/>
  <c r="AA49" i="16" s="1"/>
  <c r="W49" i="16"/>
  <c r="U49" i="16"/>
  <c r="P49" i="16"/>
  <c r="N49" i="16"/>
  <c r="O49" i="16" s="1"/>
  <c r="AK45" i="16"/>
  <c r="AI45" i="16"/>
  <c r="AJ45" i="16" s="1"/>
  <c r="AH45" i="16"/>
  <c r="AD45" i="16"/>
  <c r="AB45" i="16"/>
  <c r="AA45" i="16" s="1"/>
  <c r="W45" i="16"/>
  <c r="U45" i="16"/>
  <c r="T45" i="16" s="1"/>
  <c r="P45" i="16"/>
  <c r="N45" i="16"/>
  <c r="AK44" i="16"/>
  <c r="AI44" i="16"/>
  <c r="AN44" i="16" s="1"/>
  <c r="AD44" i="16"/>
  <c r="AB44" i="16"/>
  <c r="AE44" i="16" s="1"/>
  <c r="W44" i="16"/>
  <c r="U44" i="16"/>
  <c r="V44" i="16" s="1"/>
  <c r="P44" i="16"/>
  <c r="N44" i="16"/>
  <c r="S44" i="16" s="1"/>
  <c r="M44" i="16"/>
  <c r="AK43" i="16"/>
  <c r="AI43" i="16"/>
  <c r="AL43" i="16" s="1"/>
  <c r="AD43" i="16"/>
  <c r="AB43" i="16"/>
  <c r="AG43" i="16" s="1"/>
  <c r="W43" i="16"/>
  <c r="U43" i="16"/>
  <c r="V43" i="16" s="1"/>
  <c r="P43" i="16"/>
  <c r="N43" i="16"/>
  <c r="Q43" i="16" s="1"/>
  <c r="AK42" i="16"/>
  <c r="AI42" i="16"/>
  <c r="AJ42" i="16" s="1"/>
  <c r="AD42" i="16"/>
  <c r="AB42" i="16"/>
  <c r="AA42" i="16" s="1"/>
  <c r="W42" i="16"/>
  <c r="U42" i="16"/>
  <c r="T42" i="16" s="1"/>
  <c r="P42" i="16"/>
  <c r="N42" i="16"/>
  <c r="AK41" i="16"/>
  <c r="AI41" i="16"/>
  <c r="AN41" i="16" s="1"/>
  <c r="AD41" i="16"/>
  <c r="AB41" i="16"/>
  <c r="AA41" i="16" s="1"/>
  <c r="W41" i="16"/>
  <c r="U41" i="16"/>
  <c r="V41" i="16" s="1"/>
  <c r="P41" i="16"/>
  <c r="N41" i="16"/>
  <c r="Q41" i="16" s="1"/>
  <c r="AK39" i="16"/>
  <c r="AI39" i="16"/>
  <c r="AH39" i="16" s="1"/>
  <c r="AD39" i="16"/>
  <c r="AB39" i="16"/>
  <c r="AC39" i="16" s="1"/>
  <c r="W39" i="16"/>
  <c r="U39" i="16"/>
  <c r="T39" i="16"/>
  <c r="P39" i="16"/>
  <c r="N39" i="16"/>
  <c r="M39" i="16" s="1"/>
  <c r="AK38" i="16"/>
  <c r="AI38" i="16"/>
  <c r="AD38" i="16"/>
  <c r="AB38" i="16"/>
  <c r="AG38" i="16" s="1"/>
  <c r="W38" i="16"/>
  <c r="U38" i="16"/>
  <c r="T38" i="16" s="1"/>
  <c r="P38" i="16"/>
  <c r="N38" i="16"/>
  <c r="M38" i="16" s="1"/>
  <c r="AK37" i="16"/>
  <c r="AI37" i="16"/>
  <c r="AJ37" i="16" s="1"/>
  <c r="AD37" i="16"/>
  <c r="AB37" i="16"/>
  <c r="AA37" i="16" s="1"/>
  <c r="W37" i="16"/>
  <c r="U37" i="16"/>
  <c r="V37" i="16" s="1"/>
  <c r="P37" i="16"/>
  <c r="N37" i="16"/>
  <c r="R37" i="16" s="1"/>
  <c r="AK36" i="16"/>
  <c r="AI36" i="16"/>
  <c r="AJ36" i="16" s="1"/>
  <c r="AD36" i="16"/>
  <c r="AB36" i="16"/>
  <c r="AC36" i="16" s="1"/>
  <c r="W36" i="16"/>
  <c r="U36" i="16"/>
  <c r="X36" i="16" s="1"/>
  <c r="P36" i="16"/>
  <c r="N36" i="16"/>
  <c r="S36" i="16" s="1"/>
  <c r="M36" i="16"/>
  <c r="AK34" i="16"/>
  <c r="AI34" i="16"/>
  <c r="AH34" i="16" s="1"/>
  <c r="AD34" i="16"/>
  <c r="AB34" i="16"/>
  <c r="AC34" i="16" s="1"/>
  <c r="W34" i="16"/>
  <c r="U34" i="16"/>
  <c r="Z34" i="16" s="1"/>
  <c r="T34" i="16"/>
  <c r="P34" i="16"/>
  <c r="N34" i="16"/>
  <c r="M34" i="16" s="1"/>
  <c r="AK33" i="16"/>
  <c r="AI33" i="16"/>
  <c r="AN33" i="16" s="1"/>
  <c r="AD33" i="16"/>
  <c r="AB33" i="16"/>
  <c r="AE33" i="16" s="1"/>
  <c r="AA33" i="16"/>
  <c r="W33" i="16"/>
  <c r="U33" i="16"/>
  <c r="X33" i="16" s="1"/>
  <c r="P33" i="16"/>
  <c r="N33" i="16"/>
  <c r="S33" i="16" s="1"/>
  <c r="AK31" i="16"/>
  <c r="AI31" i="16"/>
  <c r="AJ31" i="16" s="1"/>
  <c r="AD31" i="16"/>
  <c r="AB31" i="16"/>
  <c r="AA31" i="16" s="1"/>
  <c r="W31" i="16"/>
  <c r="U31" i="16"/>
  <c r="X31" i="16" s="1"/>
  <c r="P31" i="16"/>
  <c r="N31" i="16"/>
  <c r="M31" i="16" s="1"/>
  <c r="AK30" i="16"/>
  <c r="AI30" i="16"/>
  <c r="AL30" i="16" s="1"/>
  <c r="AH30" i="16"/>
  <c r="AD30" i="16"/>
  <c r="AB30" i="16"/>
  <c r="AA30" i="16"/>
  <c r="W30" i="16"/>
  <c r="U30" i="16"/>
  <c r="T30" i="16" s="1"/>
  <c r="P30" i="16"/>
  <c r="N30" i="16"/>
  <c r="M30" i="16" s="1"/>
  <c r="L18" i="16"/>
  <c r="L17" i="16"/>
  <c r="L15" i="16"/>
  <c r="L14" i="16"/>
  <c r="L13" i="16"/>
  <c r="AK60" i="15"/>
  <c r="AI60" i="15"/>
  <c r="AN60" i="15" s="1"/>
  <c r="AD60" i="15"/>
  <c r="AB60" i="15"/>
  <c r="AF60" i="15" s="1"/>
  <c r="W60" i="15"/>
  <c r="U60" i="15"/>
  <c r="V60" i="15" s="1"/>
  <c r="P60" i="15"/>
  <c r="N60" i="15"/>
  <c r="S60" i="15" s="1"/>
  <c r="AK59" i="15"/>
  <c r="AI59" i="15"/>
  <c r="AH59" i="15" s="1"/>
  <c r="AD59" i="15"/>
  <c r="AB59" i="15"/>
  <c r="AG59" i="15" s="1"/>
  <c r="W59" i="15"/>
  <c r="U59" i="15"/>
  <c r="Z59" i="15" s="1"/>
  <c r="P59" i="15"/>
  <c r="N59" i="15"/>
  <c r="O59" i="15" s="1"/>
  <c r="M59" i="15"/>
  <c r="AK58" i="15"/>
  <c r="AI58" i="15"/>
  <c r="AN58" i="15" s="1"/>
  <c r="AH58" i="15"/>
  <c r="AD58" i="15"/>
  <c r="AB58" i="15"/>
  <c r="AE58" i="15" s="1"/>
  <c r="W58" i="15"/>
  <c r="U58" i="15"/>
  <c r="V58" i="15" s="1"/>
  <c r="P58" i="15"/>
  <c r="N58" i="15"/>
  <c r="S58" i="15" s="1"/>
  <c r="AK57" i="15"/>
  <c r="AI57" i="15"/>
  <c r="AN57" i="15" s="1"/>
  <c r="AD57" i="15"/>
  <c r="AB57" i="15"/>
  <c r="AG57" i="15" s="1"/>
  <c r="AA57" i="15"/>
  <c r="W57" i="15"/>
  <c r="U57" i="15"/>
  <c r="Z57" i="15" s="1"/>
  <c r="T57" i="15"/>
  <c r="P57" i="15"/>
  <c r="N57" i="15"/>
  <c r="S57" i="15" s="1"/>
  <c r="AK56" i="15"/>
  <c r="AI56" i="15"/>
  <c r="AM56" i="15" s="1"/>
  <c r="AH56" i="15"/>
  <c r="AD56" i="15"/>
  <c r="AB56" i="15"/>
  <c r="AG56" i="15" s="1"/>
  <c r="W56" i="15"/>
  <c r="U56" i="15"/>
  <c r="Y56" i="15" s="1"/>
  <c r="P56" i="15"/>
  <c r="N56" i="15"/>
  <c r="Q56" i="15" s="1"/>
  <c r="M56" i="15"/>
  <c r="AK55" i="15"/>
  <c r="AI55" i="15"/>
  <c r="AJ55" i="15" s="1"/>
  <c r="AH55" i="15"/>
  <c r="AD55" i="15"/>
  <c r="AB55" i="15"/>
  <c r="AG55" i="15" s="1"/>
  <c r="W55" i="15"/>
  <c r="U55" i="15"/>
  <c r="V55" i="15" s="1"/>
  <c r="T55" i="15"/>
  <c r="P55" i="15"/>
  <c r="N55" i="15"/>
  <c r="S55" i="15" s="1"/>
  <c r="M55" i="15"/>
  <c r="AK54" i="15"/>
  <c r="AI54" i="15"/>
  <c r="AL54" i="15" s="1"/>
  <c r="AH54" i="15"/>
  <c r="AD54" i="15"/>
  <c r="AB54" i="15"/>
  <c r="AG54" i="15" s="1"/>
  <c r="W54" i="15"/>
  <c r="U54" i="15"/>
  <c r="Z54" i="15" s="1"/>
  <c r="P54" i="15"/>
  <c r="N54" i="15"/>
  <c r="S54" i="15" s="1"/>
  <c r="M54" i="15"/>
  <c r="AK52" i="15"/>
  <c r="AI52" i="15"/>
  <c r="AM52" i="15" s="1"/>
  <c r="AD52" i="15"/>
  <c r="AB52" i="15"/>
  <c r="AA52" i="15" s="1"/>
  <c r="W52" i="15"/>
  <c r="U52" i="15"/>
  <c r="Z52" i="15" s="1"/>
  <c r="P52" i="15"/>
  <c r="N52" i="15"/>
  <c r="Q52" i="15" s="1"/>
  <c r="M52" i="15"/>
  <c r="AK51" i="15"/>
  <c r="AI51" i="15"/>
  <c r="AN51" i="15" s="1"/>
  <c r="AD51" i="15"/>
  <c r="AB51" i="15"/>
  <c r="AC51" i="15" s="1"/>
  <c r="W51" i="15"/>
  <c r="U51" i="15"/>
  <c r="Z51" i="15" s="1"/>
  <c r="P51" i="15"/>
  <c r="N51" i="15"/>
  <c r="M51" i="15" s="1"/>
  <c r="AK50" i="15"/>
  <c r="AI50" i="15"/>
  <c r="AL50" i="15" s="1"/>
  <c r="AD50" i="15"/>
  <c r="AB50" i="15"/>
  <c r="AG50" i="15" s="1"/>
  <c r="W50" i="15"/>
  <c r="U50" i="15"/>
  <c r="P50" i="15"/>
  <c r="N50" i="15"/>
  <c r="S50" i="15" s="1"/>
  <c r="AK49" i="15"/>
  <c r="AI49" i="15"/>
  <c r="AJ49" i="15" s="1"/>
  <c r="AD49" i="15"/>
  <c r="AB49" i="15"/>
  <c r="AG49" i="15" s="1"/>
  <c r="W49" i="15"/>
  <c r="U49" i="15"/>
  <c r="V49" i="15" s="1"/>
  <c r="P49" i="15"/>
  <c r="N49" i="15"/>
  <c r="R49" i="15" s="1"/>
  <c r="AK48" i="15"/>
  <c r="AI48" i="15"/>
  <c r="AJ48" i="15" s="1"/>
  <c r="AD48" i="15"/>
  <c r="AB48" i="15"/>
  <c r="AA48" i="15" s="1"/>
  <c r="W48" i="15"/>
  <c r="U48" i="15"/>
  <c r="T48" i="15" s="1"/>
  <c r="P48" i="15"/>
  <c r="N48" i="15"/>
  <c r="S48" i="15" s="1"/>
  <c r="AK47" i="15"/>
  <c r="AI47" i="15"/>
  <c r="AL47" i="15" s="1"/>
  <c r="AD47" i="15"/>
  <c r="AB47" i="15"/>
  <c r="AC47" i="15" s="1"/>
  <c r="W47" i="15"/>
  <c r="U47" i="15"/>
  <c r="X47" i="15" s="1"/>
  <c r="T47" i="15"/>
  <c r="P47" i="15"/>
  <c r="N47" i="15"/>
  <c r="S47" i="15" s="1"/>
  <c r="M47" i="15"/>
  <c r="AK46" i="15"/>
  <c r="AI46" i="15"/>
  <c r="AN46" i="15" s="1"/>
  <c r="AD46" i="15"/>
  <c r="AB46" i="15"/>
  <c r="AC46" i="15" s="1"/>
  <c r="W46" i="15"/>
  <c r="U46" i="15"/>
  <c r="P46" i="15"/>
  <c r="N46" i="15"/>
  <c r="O46" i="15" s="1"/>
  <c r="AK45" i="15"/>
  <c r="AI45" i="15"/>
  <c r="AN45" i="15" s="1"/>
  <c r="AH45" i="15"/>
  <c r="AD45" i="15"/>
  <c r="AB45" i="15"/>
  <c r="AA45" i="15" s="1"/>
  <c r="W45" i="15"/>
  <c r="U45" i="15"/>
  <c r="T45" i="15" s="1"/>
  <c r="P45" i="15"/>
  <c r="N45" i="15"/>
  <c r="R45" i="15" s="1"/>
  <c r="AK44" i="15"/>
  <c r="AI44" i="15"/>
  <c r="AH44" i="15" s="1"/>
  <c r="AD44" i="15"/>
  <c r="AB44" i="15"/>
  <c r="AC44" i="15" s="1"/>
  <c r="W44" i="15"/>
  <c r="U44" i="15"/>
  <c r="T44" i="15" s="1"/>
  <c r="P44" i="15"/>
  <c r="N44" i="15"/>
  <c r="M44" i="15"/>
  <c r="AK43" i="15"/>
  <c r="AI43" i="15"/>
  <c r="AD43" i="15"/>
  <c r="AB43" i="15"/>
  <c r="AG43" i="15" s="1"/>
  <c r="W43" i="15"/>
  <c r="U43" i="15"/>
  <c r="T43" i="15" s="1"/>
  <c r="P43" i="15"/>
  <c r="N43" i="15"/>
  <c r="O43" i="15" s="1"/>
  <c r="AK42" i="15"/>
  <c r="AI42" i="15"/>
  <c r="AN42" i="15" s="1"/>
  <c r="AD42" i="15"/>
  <c r="AB42" i="15"/>
  <c r="AE42" i="15" s="1"/>
  <c r="W42" i="15"/>
  <c r="U42" i="15"/>
  <c r="V42" i="15" s="1"/>
  <c r="P42" i="15"/>
  <c r="N42" i="15"/>
  <c r="M42" i="15" s="1"/>
  <c r="AK40" i="15"/>
  <c r="AI40" i="15"/>
  <c r="AH40" i="15" s="1"/>
  <c r="AD40" i="15"/>
  <c r="AB40" i="15"/>
  <c r="AG40" i="15" s="1"/>
  <c r="W40" i="15"/>
  <c r="U40" i="15"/>
  <c r="T40" i="15" s="1"/>
  <c r="P40" i="15"/>
  <c r="N40" i="15"/>
  <c r="S40" i="15" s="1"/>
  <c r="AK39" i="15"/>
  <c r="AI39" i="15"/>
  <c r="AL39" i="15" s="1"/>
  <c r="AD39" i="15"/>
  <c r="AB39" i="15"/>
  <c r="AG39" i="15" s="1"/>
  <c r="W39" i="15"/>
  <c r="U39" i="15"/>
  <c r="Z39" i="15" s="1"/>
  <c r="T39" i="15"/>
  <c r="P39" i="15"/>
  <c r="N39" i="15"/>
  <c r="Q39" i="15" s="1"/>
  <c r="AK38" i="15"/>
  <c r="AI38" i="15"/>
  <c r="AN38" i="15" s="1"/>
  <c r="AH38" i="15"/>
  <c r="AD38" i="15"/>
  <c r="AB38" i="15"/>
  <c r="AA38" i="15"/>
  <c r="W38" i="15"/>
  <c r="U38" i="15"/>
  <c r="Z38" i="15" s="1"/>
  <c r="T38" i="15"/>
  <c r="P38" i="15"/>
  <c r="N38" i="15"/>
  <c r="R38" i="15" s="1"/>
  <c r="AK37" i="15"/>
  <c r="AI37" i="15"/>
  <c r="AN37" i="15" s="1"/>
  <c r="AD37" i="15"/>
  <c r="AB37" i="15"/>
  <c r="AG37" i="15" s="1"/>
  <c r="W37" i="15"/>
  <c r="U37" i="15"/>
  <c r="Z37" i="15" s="1"/>
  <c r="P37" i="15"/>
  <c r="N37" i="15"/>
  <c r="O37" i="15" s="1"/>
  <c r="AK35" i="15"/>
  <c r="AI35" i="15"/>
  <c r="AL35" i="15" s="1"/>
  <c r="AD35" i="15"/>
  <c r="AB35" i="15"/>
  <c r="AE35" i="15" s="1"/>
  <c r="W35" i="15"/>
  <c r="U35" i="15"/>
  <c r="X35" i="15" s="1"/>
  <c r="P35" i="15"/>
  <c r="N35" i="15"/>
  <c r="O35" i="15" s="1"/>
  <c r="M35" i="15"/>
  <c r="AK34" i="15"/>
  <c r="AI34" i="15"/>
  <c r="AH34" i="15" s="1"/>
  <c r="AD34" i="15"/>
  <c r="AB34" i="15"/>
  <c r="AC34" i="15" s="1"/>
  <c r="W34" i="15"/>
  <c r="U34" i="15"/>
  <c r="Z34" i="15" s="1"/>
  <c r="P34" i="15"/>
  <c r="N34" i="15"/>
  <c r="M34" i="15" s="1"/>
  <c r="AK33" i="15"/>
  <c r="AI33" i="15"/>
  <c r="AH33" i="15" s="1"/>
  <c r="AD33" i="15"/>
  <c r="AB33" i="15"/>
  <c r="AA33" i="15"/>
  <c r="W33" i="15"/>
  <c r="U33" i="15"/>
  <c r="T33" i="15" s="1"/>
  <c r="P33" i="15"/>
  <c r="N33" i="15"/>
  <c r="R33" i="15" s="1"/>
  <c r="M33" i="15"/>
  <c r="AK32" i="15"/>
  <c r="AI32" i="15"/>
  <c r="AL32" i="15" s="1"/>
  <c r="AD32" i="15"/>
  <c r="AB32" i="15"/>
  <c r="AE32" i="15" s="1"/>
  <c r="W32" i="15"/>
  <c r="U32" i="15"/>
  <c r="X32" i="15" s="1"/>
  <c r="P32" i="15"/>
  <c r="N32" i="15"/>
  <c r="S32" i="15" s="1"/>
  <c r="AK31" i="15"/>
  <c r="AI31" i="15"/>
  <c r="AD31" i="15"/>
  <c r="AB31" i="15"/>
  <c r="AG31" i="15" s="1"/>
  <c r="AA31" i="15"/>
  <c r="W31" i="15"/>
  <c r="U31" i="15"/>
  <c r="X31" i="15" s="1"/>
  <c r="P31" i="15"/>
  <c r="N31" i="15"/>
  <c r="S31" i="15" s="1"/>
  <c r="AK30" i="15"/>
  <c r="AI30" i="15"/>
  <c r="AJ30" i="15" s="1"/>
  <c r="AH30" i="15"/>
  <c r="AD30" i="15"/>
  <c r="AB30" i="15"/>
  <c r="AA30" i="15" s="1"/>
  <c r="W30" i="15"/>
  <c r="U30" i="15"/>
  <c r="T30" i="15" s="1"/>
  <c r="P30" i="15"/>
  <c r="N30" i="15"/>
  <c r="R30" i="15" s="1"/>
  <c r="L18" i="15"/>
  <c r="L17" i="15"/>
  <c r="L15" i="15"/>
  <c r="L14" i="15"/>
  <c r="L13" i="15"/>
  <c r="T53" i="17" l="1"/>
  <c r="AG56" i="17"/>
  <c r="AF54" i="17"/>
  <c r="M56" i="17"/>
  <c r="AC54" i="17"/>
  <c r="AE54" i="17"/>
  <c r="AG54" i="17"/>
  <c r="AN58" i="17"/>
  <c r="AF56" i="17"/>
  <c r="AH36" i="17"/>
  <c r="AA43" i="17"/>
  <c r="AA33" i="17"/>
  <c r="T47" i="17"/>
  <c r="AA52" i="17"/>
  <c r="AL52" i="17"/>
  <c r="AC53" i="17"/>
  <c r="AA58" i="17"/>
  <c r="AM52" i="17"/>
  <c r="AL58" i="17"/>
  <c r="AH44" i="17"/>
  <c r="AN52" i="17"/>
  <c r="AM58" i="17"/>
  <c r="AH31" i="17"/>
  <c r="T40" i="17"/>
  <c r="M53" i="17"/>
  <c r="O53" i="17"/>
  <c r="O56" i="17"/>
  <c r="Q51" i="17"/>
  <c r="Q56" i="17"/>
  <c r="R51" i="17"/>
  <c r="R56" i="17"/>
  <c r="S51" i="17"/>
  <c r="V53" i="17"/>
  <c r="X53" i="17"/>
  <c r="Y53" i="17"/>
  <c r="X58" i="17"/>
  <c r="Y58" i="17"/>
  <c r="Z58" i="17"/>
  <c r="R57" i="17"/>
  <c r="X52" i="17"/>
  <c r="S57" i="17"/>
  <c r="Y52" i="17"/>
  <c r="Z52" i="17"/>
  <c r="S58" i="17"/>
  <c r="AE52" i="17"/>
  <c r="AN56" i="17"/>
  <c r="Q58" i="17"/>
  <c r="AC51" i="17"/>
  <c r="AF52" i="17"/>
  <c r="AL54" i="17"/>
  <c r="R58" i="17"/>
  <c r="AG52" i="17"/>
  <c r="AJ53" i="17"/>
  <c r="AM54" i="17"/>
  <c r="AE51" i="17"/>
  <c r="AN54" i="17"/>
  <c r="AF51" i="17"/>
  <c r="AL53" i="17"/>
  <c r="O57" i="17"/>
  <c r="AM53" i="17"/>
  <c r="AH51" i="17"/>
  <c r="AN51" i="17"/>
  <c r="Q54" i="17"/>
  <c r="T56" i="17"/>
  <c r="AC58" i="17"/>
  <c r="Q53" i="17"/>
  <c r="Z57" i="17"/>
  <c r="AF58" i="17"/>
  <c r="AL57" i="17"/>
  <c r="AN57" i="17"/>
  <c r="AJ56" i="17"/>
  <c r="AE53" i="17"/>
  <c r="AJ54" i="17"/>
  <c r="AM51" i="17"/>
  <c r="V57" i="17"/>
  <c r="AE58" i="17"/>
  <c r="X56" i="17"/>
  <c r="S53" i="17"/>
  <c r="Y56" i="17"/>
  <c r="Q52" i="17"/>
  <c r="Z56" i="17"/>
  <c r="AC57" i="17"/>
  <c r="AJ57" i="17"/>
  <c r="S54" i="17"/>
  <c r="V54" i="17"/>
  <c r="AA32" i="17"/>
  <c r="R52" i="17"/>
  <c r="X54" i="17"/>
  <c r="AA56" i="17"/>
  <c r="AF53" i="17"/>
  <c r="AM56" i="17"/>
  <c r="V51" i="17"/>
  <c r="Y57" i="17"/>
  <c r="S52" i="17"/>
  <c r="Y54" i="17"/>
  <c r="T52" i="17"/>
  <c r="AC56" i="17"/>
  <c r="AF57" i="17"/>
  <c r="AM57" i="17"/>
  <c r="Y51" i="17"/>
  <c r="AJ51" i="17"/>
  <c r="R54" i="17"/>
  <c r="AE57" i="17"/>
  <c r="X51" i="17"/>
  <c r="T37" i="17"/>
  <c r="AH49" i="17"/>
  <c r="AH37" i="17"/>
  <c r="AA34" i="17"/>
  <c r="AH40" i="17"/>
  <c r="AA36" i="17"/>
  <c r="M32" i="17"/>
  <c r="AA40" i="17"/>
  <c r="AH32" i="17"/>
  <c r="M37" i="17"/>
  <c r="AA46" i="17"/>
  <c r="AA37" i="17"/>
  <c r="AM41" i="17"/>
  <c r="AA39" i="17"/>
  <c r="AG39" i="17"/>
  <c r="AM34" i="17"/>
  <c r="AH39" i="17"/>
  <c r="AL34" i="17"/>
  <c r="T36" i="17"/>
  <c r="M40" i="17"/>
  <c r="AL41" i="17"/>
  <c r="M49" i="17"/>
  <c r="AN41" i="17"/>
  <c r="AF32" i="17"/>
  <c r="AM48" i="17"/>
  <c r="O45" i="17"/>
  <c r="M45" i="17"/>
  <c r="AF46" i="17"/>
  <c r="X43" i="17"/>
  <c r="Z43" i="17"/>
  <c r="Y43" i="17"/>
  <c r="AN39" i="17"/>
  <c r="AG48" i="17"/>
  <c r="AA48" i="17"/>
  <c r="AG46" i="17"/>
  <c r="AG31" i="17"/>
  <c r="AF31" i="17"/>
  <c r="AC45" i="17"/>
  <c r="AG45" i="17"/>
  <c r="AM46" i="17"/>
  <c r="AL46" i="17"/>
  <c r="AN46" i="17"/>
  <c r="AC31" i="17"/>
  <c r="AJ46" i="17"/>
  <c r="AE45" i="17"/>
  <c r="AE31" i="17"/>
  <c r="AF45" i="17"/>
  <c r="Q34" i="17"/>
  <c r="AN45" i="17"/>
  <c r="R34" i="17"/>
  <c r="AF43" i="17"/>
  <c r="AE49" i="17"/>
  <c r="AJ40" i="17"/>
  <c r="Q32" i="17"/>
  <c r="S32" i="17"/>
  <c r="AM40" i="17"/>
  <c r="AN43" i="17"/>
  <c r="T32" i="17"/>
  <c r="AF34" i="17"/>
  <c r="AN40" i="17"/>
  <c r="R32" i="17"/>
  <c r="AG34" i="17"/>
  <c r="AA30" i="17"/>
  <c r="AH34" i="17"/>
  <c r="M39" i="17"/>
  <c r="AJ47" i="17"/>
  <c r="AJ34" i="17"/>
  <c r="AM47" i="17"/>
  <c r="AN47" i="17"/>
  <c r="AL30" i="17"/>
  <c r="M36" i="17"/>
  <c r="AH41" i="17"/>
  <c r="AG49" i="17"/>
  <c r="AJ30" i="17"/>
  <c r="M31" i="17"/>
  <c r="AE39" i="17"/>
  <c r="O34" i="17"/>
  <c r="AG43" i="17"/>
  <c r="AF49" i="17"/>
  <c r="AF39" i="17"/>
  <c r="R47" i="17"/>
  <c r="S47" i="17"/>
  <c r="S49" i="17"/>
  <c r="V47" i="17"/>
  <c r="Q47" i="17"/>
  <c r="R49" i="17"/>
  <c r="X47" i="17"/>
  <c r="Y47" i="17"/>
  <c r="V39" i="17"/>
  <c r="X39" i="17"/>
  <c r="Y41" i="17"/>
  <c r="Q37" i="17"/>
  <c r="Z41" i="17"/>
  <c r="R37" i="17"/>
  <c r="S37" i="17"/>
  <c r="R40" i="17"/>
  <c r="S40" i="17"/>
  <c r="X33" i="17"/>
  <c r="Y33" i="17"/>
  <c r="Q36" i="17"/>
  <c r="Z33" i="17"/>
  <c r="R36" i="17"/>
  <c r="Y40" i="17"/>
  <c r="S36" i="17"/>
  <c r="Z40" i="17"/>
  <c r="Q43" i="17"/>
  <c r="R43" i="17"/>
  <c r="O39" i="17"/>
  <c r="S43" i="17"/>
  <c r="X36" i="17"/>
  <c r="Q39" i="17"/>
  <c r="Y36" i="17"/>
  <c r="R39" i="17"/>
  <c r="V43" i="17"/>
  <c r="Z36" i="17"/>
  <c r="Z48" i="17"/>
  <c r="Y48" i="17"/>
  <c r="X48" i="17"/>
  <c r="T48" i="17"/>
  <c r="V48" i="17"/>
  <c r="AA44" i="17"/>
  <c r="AF44" i="17"/>
  <c r="AE44" i="17"/>
  <c r="AG44" i="17"/>
  <c r="AC44" i="17"/>
  <c r="AC48" i="17"/>
  <c r="AM49" i="17"/>
  <c r="AN49" i="17"/>
  <c r="AE48" i="17"/>
  <c r="O31" i="17"/>
  <c r="V32" i="17"/>
  <c r="AH33" i="17"/>
  <c r="AM33" i="17"/>
  <c r="AL33" i="17"/>
  <c r="S41" i="17"/>
  <c r="R41" i="17"/>
  <c r="Q41" i="17"/>
  <c r="AJ44" i="17"/>
  <c r="AF48" i="17"/>
  <c r="AJ33" i="17"/>
  <c r="O41" i="17"/>
  <c r="Q31" i="17"/>
  <c r="X32" i="17"/>
  <c r="AC37" i="17"/>
  <c r="AL44" i="17"/>
  <c r="R31" i="17"/>
  <c r="Y32" i="17"/>
  <c r="AN33" i="17"/>
  <c r="AJ39" i="17"/>
  <c r="AM44" i="17"/>
  <c r="AE37" i="17"/>
  <c r="V41" i="17"/>
  <c r="AC43" i="17"/>
  <c r="AJ48" i="17"/>
  <c r="AF37" i="17"/>
  <c r="AL39" i="17"/>
  <c r="S46" i="17"/>
  <c r="Q46" i="17"/>
  <c r="R46" i="17"/>
  <c r="Z31" i="17"/>
  <c r="Y31" i="17"/>
  <c r="X31" i="17"/>
  <c r="X41" i="17"/>
  <c r="S45" i="17"/>
  <c r="R45" i="17"/>
  <c r="Q45" i="17"/>
  <c r="O46" i="17"/>
  <c r="AL48" i="17"/>
  <c r="AJ49" i="17"/>
  <c r="AG47" i="17"/>
  <c r="AF47" i="17"/>
  <c r="AG41" i="17"/>
  <c r="AF41" i="17"/>
  <c r="AE41" i="17"/>
  <c r="Z45" i="17"/>
  <c r="X45" i="17"/>
  <c r="V45" i="17"/>
  <c r="AC47" i="17"/>
  <c r="R30" i="17"/>
  <c r="Q30" i="17"/>
  <c r="AL37" i="17"/>
  <c r="AC41" i="17"/>
  <c r="X46" i="17"/>
  <c r="O30" i="17"/>
  <c r="AJ32" i="17"/>
  <c r="V34" i="17"/>
  <c r="AC36" i="17"/>
  <c r="AM37" i="17"/>
  <c r="Y45" i="17"/>
  <c r="Y46" i="17"/>
  <c r="AE47" i="17"/>
  <c r="AN37" i="17"/>
  <c r="Z46" i="17"/>
  <c r="S30" i="17"/>
  <c r="AL32" i="17"/>
  <c r="X34" i="17"/>
  <c r="AE36" i="17"/>
  <c r="AM32" i="17"/>
  <c r="Y34" i="17"/>
  <c r="AF36" i="17"/>
  <c r="Q44" i="17"/>
  <c r="O44" i="17"/>
  <c r="Z49" i="17"/>
  <c r="Y49" i="17"/>
  <c r="Y30" i="17"/>
  <c r="X30" i="17"/>
  <c r="Z34" i="17"/>
  <c r="V49" i="17"/>
  <c r="R44" i="17"/>
  <c r="AJ31" i="17"/>
  <c r="S44" i="17"/>
  <c r="X49" i="17"/>
  <c r="Q33" i="17"/>
  <c r="S33" i="17"/>
  <c r="R33" i="17"/>
  <c r="AG33" i="17"/>
  <c r="AF33" i="17"/>
  <c r="AE33" i="17"/>
  <c r="V46" i="17"/>
  <c r="V30" i="17"/>
  <c r="AM31" i="17"/>
  <c r="Z30" i="17"/>
  <c r="AL31" i="17"/>
  <c r="O33" i="17"/>
  <c r="AF40" i="17"/>
  <c r="AE40" i="17"/>
  <c r="AG40" i="17"/>
  <c r="Z44" i="17"/>
  <c r="Y44" i="17"/>
  <c r="X44" i="17"/>
  <c r="AJ45" i="17"/>
  <c r="S48" i="17"/>
  <c r="R48" i="17"/>
  <c r="AG30" i="17"/>
  <c r="AF30" i="17"/>
  <c r="V44" i="17"/>
  <c r="O48" i="17"/>
  <c r="AC30" i="17"/>
  <c r="O43" i="17"/>
  <c r="AL45" i="17"/>
  <c r="V33" i="17"/>
  <c r="Z39" i="17"/>
  <c r="Y39" i="17"/>
  <c r="Q48" i="17"/>
  <c r="AC34" i="17"/>
  <c r="V40" i="17"/>
  <c r="AJ43" i="17"/>
  <c r="AC46" i="17"/>
  <c r="O49" i="17"/>
  <c r="AN36" i="17"/>
  <c r="AM36" i="17"/>
  <c r="AL36" i="17"/>
  <c r="AH47" i="17"/>
  <c r="AN30" i="17"/>
  <c r="AM30" i="17"/>
  <c r="AM43" i="17"/>
  <c r="AE32" i="17"/>
  <c r="AC32" i="17"/>
  <c r="Z37" i="17"/>
  <c r="Y37" i="17"/>
  <c r="V37" i="17"/>
  <c r="O40" i="17"/>
  <c r="AA45" i="17"/>
  <c r="AA49" i="17"/>
  <c r="M47" i="16"/>
  <c r="AG60" i="16"/>
  <c r="AJ61" i="16"/>
  <c r="AL61" i="16"/>
  <c r="AM61" i="16"/>
  <c r="T48" i="16"/>
  <c r="AA53" i="16"/>
  <c r="AA55" i="16"/>
  <c r="AN61" i="16"/>
  <c r="AL62" i="16"/>
  <c r="AH58" i="16"/>
  <c r="AF60" i="16"/>
  <c r="AM62" i="16"/>
  <c r="O62" i="16"/>
  <c r="O61" i="16"/>
  <c r="Q61" i="16"/>
  <c r="O60" i="16"/>
  <c r="R60" i="16"/>
  <c r="Y62" i="16"/>
  <c r="V60" i="16"/>
  <c r="Z61" i="16"/>
  <c r="Z60" i="16"/>
  <c r="AC61" i="16"/>
  <c r="AE61" i="16"/>
  <c r="AF61" i="16"/>
  <c r="AJ62" i="16"/>
  <c r="T55" i="16"/>
  <c r="S62" i="16"/>
  <c r="R61" i="16"/>
  <c r="Z62" i="16"/>
  <c r="Y60" i="16"/>
  <c r="AE62" i="16"/>
  <c r="AF62" i="16"/>
  <c r="AG62" i="16"/>
  <c r="AC60" i="16"/>
  <c r="AH59" i="16"/>
  <c r="Q62" i="16"/>
  <c r="V62" i="16"/>
  <c r="Q60" i="16"/>
  <c r="X61" i="16"/>
  <c r="Y61" i="16"/>
  <c r="T33" i="16"/>
  <c r="AJ60" i="16"/>
  <c r="AL60" i="16"/>
  <c r="AM60" i="16"/>
  <c r="AN60" i="16"/>
  <c r="AH42" i="16"/>
  <c r="T53" i="16"/>
  <c r="M55" i="16"/>
  <c r="M57" i="16"/>
  <c r="T51" i="16"/>
  <c r="AH55" i="16"/>
  <c r="T58" i="16"/>
  <c r="Z55" i="16"/>
  <c r="AC54" i="16"/>
  <c r="O55" i="16"/>
  <c r="X52" i="16"/>
  <c r="AE54" i="16"/>
  <c r="AN57" i="16"/>
  <c r="Y52" i="16"/>
  <c r="AF54" i="16"/>
  <c r="Q55" i="16"/>
  <c r="R55" i="16"/>
  <c r="T31" i="16"/>
  <c r="T41" i="16"/>
  <c r="AH44" i="16"/>
  <c r="AH52" i="16"/>
  <c r="M56" i="16"/>
  <c r="V55" i="16"/>
  <c r="AM57" i="16"/>
  <c r="Z52" i="16"/>
  <c r="X55" i="16"/>
  <c r="M37" i="16"/>
  <c r="M53" i="16"/>
  <c r="T56" i="16"/>
  <c r="AL58" i="16"/>
  <c r="AM58" i="16"/>
  <c r="AN58" i="16"/>
  <c r="AJ55" i="16"/>
  <c r="AH51" i="16"/>
  <c r="AM55" i="16"/>
  <c r="AC55" i="16"/>
  <c r="Z53" i="16"/>
  <c r="AF56" i="16"/>
  <c r="AE55" i="16"/>
  <c r="AG56" i="16"/>
  <c r="AF55" i="16"/>
  <c r="AL55" i="16"/>
  <c r="T43" i="16"/>
  <c r="V51" i="16"/>
  <c r="S58" i="16"/>
  <c r="R58" i="16"/>
  <c r="O58" i="16"/>
  <c r="Q58" i="16"/>
  <c r="X51" i="16"/>
  <c r="AG51" i="16"/>
  <c r="AF51" i="16"/>
  <c r="AE51" i="16"/>
  <c r="AC51" i="16"/>
  <c r="AE53" i="16"/>
  <c r="AF53" i="16"/>
  <c r="AG53" i="16"/>
  <c r="AJ56" i="16"/>
  <c r="AL56" i="16"/>
  <c r="Y51" i="16"/>
  <c r="AM56" i="16"/>
  <c r="S59" i="16"/>
  <c r="R59" i="16"/>
  <c r="Q59" i="16"/>
  <c r="O59" i="16"/>
  <c r="AG52" i="16"/>
  <c r="AF52" i="16"/>
  <c r="AC52" i="16"/>
  <c r="AE52" i="16"/>
  <c r="AJ57" i="16"/>
  <c r="AN54" i="16"/>
  <c r="AM54" i="16"/>
  <c r="AL54" i="16"/>
  <c r="AJ54" i="16"/>
  <c r="AL57" i="16"/>
  <c r="AJ53" i="16"/>
  <c r="AL53" i="16"/>
  <c r="O57" i="16"/>
  <c r="AJ52" i="16"/>
  <c r="AM53" i="16"/>
  <c r="V59" i="16"/>
  <c r="Q57" i="16"/>
  <c r="AL52" i="16"/>
  <c r="O56" i="16"/>
  <c r="R57" i="16"/>
  <c r="X59" i="16"/>
  <c r="AJ51" i="16"/>
  <c r="AM52" i="16"/>
  <c r="Y59" i="16"/>
  <c r="Q56" i="16"/>
  <c r="AL51" i="16"/>
  <c r="O54" i="16"/>
  <c r="R56" i="16"/>
  <c r="V57" i="16"/>
  <c r="Y58" i="16"/>
  <c r="AN51" i="16"/>
  <c r="Q54" i="16"/>
  <c r="AC59" i="16"/>
  <c r="O53" i="16"/>
  <c r="R54" i="16"/>
  <c r="X57" i="16"/>
  <c r="V56" i="16"/>
  <c r="Y57" i="16"/>
  <c r="AE59" i="16"/>
  <c r="Q53" i="16"/>
  <c r="AF59" i="16"/>
  <c r="O52" i="16"/>
  <c r="R53" i="16"/>
  <c r="X56" i="16"/>
  <c r="V54" i="16"/>
  <c r="Y56" i="16"/>
  <c r="Q52" i="16"/>
  <c r="AC57" i="16"/>
  <c r="O51" i="16"/>
  <c r="R52" i="16"/>
  <c r="X54" i="16"/>
  <c r="AJ59" i="16"/>
  <c r="V53" i="16"/>
  <c r="Y54" i="16"/>
  <c r="AE57" i="16"/>
  <c r="Q51" i="16"/>
  <c r="AC56" i="16"/>
  <c r="AF57" i="16"/>
  <c r="AL59" i="16"/>
  <c r="R51" i="16"/>
  <c r="X53" i="16"/>
  <c r="AM59" i="16"/>
  <c r="V58" i="16"/>
  <c r="X58" i="16"/>
  <c r="AC58" i="16"/>
  <c r="AE58" i="16"/>
  <c r="AF58" i="16"/>
  <c r="M49" i="16"/>
  <c r="AA38" i="16"/>
  <c r="M43" i="16"/>
  <c r="AH37" i="16"/>
  <c r="AA46" i="16"/>
  <c r="T44" i="16"/>
  <c r="AH33" i="16"/>
  <c r="AH47" i="16"/>
  <c r="AH49" i="16"/>
  <c r="M33" i="16"/>
  <c r="AA44" i="16"/>
  <c r="T46" i="16"/>
  <c r="AH41" i="16"/>
  <c r="AH31" i="16"/>
  <c r="AH36" i="16"/>
  <c r="AJ43" i="16"/>
  <c r="V46" i="16"/>
  <c r="X48" i="16"/>
  <c r="Y47" i="16"/>
  <c r="AM43" i="16"/>
  <c r="AN47" i="16"/>
  <c r="X46" i="16"/>
  <c r="Y45" i="16"/>
  <c r="V47" i="16"/>
  <c r="Z47" i="16"/>
  <c r="Z45" i="16"/>
  <c r="Y48" i="16"/>
  <c r="AL47" i="16"/>
  <c r="AM47" i="16"/>
  <c r="Y46" i="16"/>
  <c r="AA39" i="16"/>
  <c r="AN43" i="16"/>
  <c r="X45" i="16"/>
  <c r="Z48" i="16"/>
  <c r="AH43" i="16"/>
  <c r="AC47" i="16"/>
  <c r="AE47" i="16"/>
  <c r="AF47" i="16"/>
  <c r="S48" i="16"/>
  <c r="R48" i="16"/>
  <c r="O48" i="16"/>
  <c r="AN42" i="16"/>
  <c r="AL42" i="16"/>
  <c r="AM42" i="16"/>
  <c r="Q48" i="16"/>
  <c r="AN46" i="16"/>
  <c r="AJ46" i="16"/>
  <c r="AH46" i="16"/>
  <c r="AM46" i="16"/>
  <c r="AG46" i="16"/>
  <c r="AF46" i="16"/>
  <c r="AE46" i="16"/>
  <c r="AN38" i="16"/>
  <c r="AH38" i="16"/>
  <c r="AL46" i="16"/>
  <c r="AA36" i="16"/>
  <c r="AG48" i="16"/>
  <c r="AC48" i="16"/>
  <c r="AE48" i="16"/>
  <c r="AF48" i="16"/>
  <c r="M50" i="16"/>
  <c r="AH48" i="16"/>
  <c r="O47" i="16"/>
  <c r="AL45" i="16"/>
  <c r="AM45" i="16"/>
  <c r="O46" i="16"/>
  <c r="AN45" i="16"/>
  <c r="T37" i="16"/>
  <c r="AM39" i="16"/>
  <c r="R46" i="16"/>
  <c r="AM48" i="16"/>
  <c r="AL36" i="16"/>
  <c r="AM36" i="16"/>
  <c r="AN36" i="16"/>
  <c r="Q47" i="16"/>
  <c r="R47" i="16"/>
  <c r="AJ48" i="16"/>
  <c r="AL39" i="16"/>
  <c r="Q46" i="16"/>
  <c r="AL48" i="16"/>
  <c r="AN39" i="16"/>
  <c r="AN49" i="16"/>
  <c r="M41" i="16"/>
  <c r="R49" i="16"/>
  <c r="S49" i="16"/>
  <c r="Q49" i="16"/>
  <c r="T50" i="16"/>
  <c r="R50" i="16"/>
  <c r="S50" i="16"/>
  <c r="AC49" i="16"/>
  <c r="AE49" i="16"/>
  <c r="AF49" i="16"/>
  <c r="AG49" i="16"/>
  <c r="Q50" i="16"/>
  <c r="X50" i="16"/>
  <c r="Y50" i="16"/>
  <c r="Z50" i="16"/>
  <c r="AA43" i="16"/>
  <c r="AC38" i="16"/>
  <c r="AE38" i="16"/>
  <c r="AF38" i="16"/>
  <c r="AF36" i="16"/>
  <c r="AG36" i="16"/>
  <c r="AF33" i="16"/>
  <c r="AG33" i="16"/>
  <c r="R41" i="16"/>
  <c r="S41" i="16"/>
  <c r="O30" i="16"/>
  <c r="Q30" i="16"/>
  <c r="R30" i="16"/>
  <c r="O33" i="16"/>
  <c r="AE39" i="16"/>
  <c r="Z42" i="16"/>
  <c r="S30" i="16"/>
  <c r="AF39" i="16"/>
  <c r="Q33" i="16"/>
  <c r="AG39" i="16"/>
  <c r="R33" i="16"/>
  <c r="R36" i="16"/>
  <c r="AF44" i="16"/>
  <c r="AG44" i="16"/>
  <c r="AE36" i="16"/>
  <c r="X41" i="16"/>
  <c r="Y41" i="16"/>
  <c r="X43" i="16"/>
  <c r="Z41" i="16"/>
  <c r="Y43" i="16"/>
  <c r="Z43" i="16"/>
  <c r="AC31" i="16"/>
  <c r="O39" i="16"/>
  <c r="AC41" i="16"/>
  <c r="V34" i="16"/>
  <c r="AE31" i="16"/>
  <c r="S37" i="16"/>
  <c r="Q39" i="16"/>
  <c r="AG41" i="16"/>
  <c r="AF31" i="16"/>
  <c r="X34" i="16"/>
  <c r="R39" i="16"/>
  <c r="AG31" i="16"/>
  <c r="Y34" i="16"/>
  <c r="S39" i="16"/>
  <c r="AA34" i="16"/>
  <c r="S31" i="16"/>
  <c r="R31" i="16"/>
  <c r="Q31" i="16"/>
  <c r="O31" i="16"/>
  <c r="Z49" i="16"/>
  <c r="T49" i="16"/>
  <c r="T36" i="16"/>
  <c r="Z36" i="16"/>
  <c r="Y36" i="16"/>
  <c r="V49" i="16"/>
  <c r="AJ50" i="16"/>
  <c r="V36" i="16"/>
  <c r="Z39" i="16"/>
  <c r="Y39" i="16"/>
  <c r="AJ44" i="16"/>
  <c r="V39" i="16"/>
  <c r="X49" i="16"/>
  <c r="AL44" i="16"/>
  <c r="Y49" i="16"/>
  <c r="AJ33" i="16"/>
  <c r="X39" i="16"/>
  <c r="AM44" i="16"/>
  <c r="AG45" i="16"/>
  <c r="AF45" i="16"/>
  <c r="AE45" i="16"/>
  <c r="AC45" i="16"/>
  <c r="S38" i="16"/>
  <c r="R38" i="16"/>
  <c r="AC43" i="16"/>
  <c r="AL33" i="16"/>
  <c r="O38" i="16"/>
  <c r="S42" i="16"/>
  <c r="Q42" i="16"/>
  <c r="R42" i="16"/>
  <c r="M42" i="16"/>
  <c r="AM33" i="16"/>
  <c r="O42" i="16"/>
  <c r="AE43" i="16"/>
  <c r="Q38" i="16"/>
  <c r="AF43" i="16"/>
  <c r="V42" i="16"/>
  <c r="AJ39" i="16"/>
  <c r="X42" i="16"/>
  <c r="Y42" i="16"/>
  <c r="AF30" i="16"/>
  <c r="AE30" i="16"/>
  <c r="O36" i="16"/>
  <c r="AN50" i="16"/>
  <c r="AM50" i="16"/>
  <c r="AN31" i="16"/>
  <c r="AM31" i="16"/>
  <c r="AL31" i="16"/>
  <c r="AE42" i="16"/>
  <c r="AC42" i="16"/>
  <c r="AG42" i="16"/>
  <c r="AF42" i="16"/>
  <c r="O44" i="16"/>
  <c r="Y30" i="16"/>
  <c r="X30" i="16"/>
  <c r="V30" i="16"/>
  <c r="Q44" i="16"/>
  <c r="AJ38" i="16"/>
  <c r="R44" i="16"/>
  <c r="Z30" i="16"/>
  <c r="AL38" i="16"/>
  <c r="X37" i="16"/>
  <c r="AM38" i="16"/>
  <c r="Y37" i="16"/>
  <c r="Z37" i="16"/>
  <c r="S45" i="16"/>
  <c r="Q45" i="16"/>
  <c r="R45" i="16"/>
  <c r="M45" i="16"/>
  <c r="AG30" i="16"/>
  <c r="O45" i="16"/>
  <c r="AF50" i="16"/>
  <c r="AE50" i="16"/>
  <c r="AC50" i="16"/>
  <c r="AA50" i="16"/>
  <c r="AG37" i="16"/>
  <c r="AF37" i="16"/>
  <c r="AE37" i="16"/>
  <c r="AC37" i="16"/>
  <c r="AG50" i="16"/>
  <c r="AC30" i="16"/>
  <c r="Q36" i="16"/>
  <c r="AF41" i="16"/>
  <c r="AE41" i="16"/>
  <c r="V45" i="16"/>
  <c r="AH50" i="16"/>
  <c r="Q34" i="16"/>
  <c r="S34" i="16"/>
  <c r="O34" i="16"/>
  <c r="R34" i="16"/>
  <c r="V33" i="16"/>
  <c r="O43" i="16"/>
  <c r="Z38" i="16"/>
  <c r="Y38" i="16"/>
  <c r="Y33" i="16"/>
  <c r="V38" i="16"/>
  <c r="AL41" i="16"/>
  <c r="R43" i="16"/>
  <c r="Z33" i="16"/>
  <c r="O37" i="16"/>
  <c r="AM41" i="16"/>
  <c r="S43" i="16"/>
  <c r="AJ49" i="16"/>
  <c r="Z44" i="16"/>
  <c r="Y44" i="16"/>
  <c r="X44" i="16"/>
  <c r="AJ41" i="16"/>
  <c r="Y31" i="16"/>
  <c r="Z31" i="16"/>
  <c r="AL34" i="16"/>
  <c r="AC44" i="16"/>
  <c r="Q37" i="16"/>
  <c r="AL49" i="16"/>
  <c r="AG34" i="16"/>
  <c r="AE34" i="16"/>
  <c r="AF34" i="16"/>
  <c r="AJ34" i="16"/>
  <c r="X38" i="16"/>
  <c r="V31" i="16"/>
  <c r="AM34" i="16"/>
  <c r="AN34" i="16"/>
  <c r="AN30" i="16"/>
  <c r="AM30" i="16"/>
  <c r="AJ30" i="16"/>
  <c r="AN37" i="16"/>
  <c r="AM37" i="16"/>
  <c r="AL37" i="16"/>
  <c r="AC33" i="16"/>
  <c r="O41" i="16"/>
  <c r="AA59" i="15"/>
  <c r="AH32" i="15"/>
  <c r="M57" i="15"/>
  <c r="T60" i="15"/>
  <c r="T54" i="15"/>
  <c r="AA54" i="15"/>
  <c r="AL55" i="15"/>
  <c r="T56" i="15"/>
  <c r="AE59" i="15"/>
  <c r="AM55" i="15"/>
  <c r="AC57" i="15"/>
  <c r="AE57" i="15"/>
  <c r="AF57" i="15"/>
  <c r="Z55" i="15"/>
  <c r="AA55" i="15"/>
  <c r="AH57" i="15"/>
  <c r="AL60" i="15"/>
  <c r="AG58" i="15"/>
  <c r="AA56" i="15"/>
  <c r="AN56" i="15"/>
  <c r="AF58" i="15"/>
  <c r="AA39" i="15"/>
  <c r="X55" i="15"/>
  <c r="M60" i="15"/>
  <c r="AA35" i="15"/>
  <c r="AA49" i="15"/>
  <c r="Y55" i="15"/>
  <c r="AH35" i="15"/>
  <c r="AH49" i="15"/>
  <c r="AA60" i="15"/>
  <c r="AH60" i="15"/>
  <c r="AA37" i="15"/>
  <c r="AN55" i="15"/>
  <c r="T58" i="15"/>
  <c r="X56" i="15"/>
  <c r="Z56" i="15"/>
  <c r="Q54" i="15"/>
  <c r="V56" i="15"/>
  <c r="Q59" i="15"/>
  <c r="R59" i="15"/>
  <c r="X60" i="15"/>
  <c r="S59" i="15"/>
  <c r="Y60" i="15"/>
  <c r="T59" i="15"/>
  <c r="Z60" i="15"/>
  <c r="V54" i="15"/>
  <c r="AC56" i="15"/>
  <c r="AL59" i="15"/>
  <c r="X54" i="15"/>
  <c r="AJ58" i="15"/>
  <c r="AM59" i="15"/>
  <c r="Y54" i="15"/>
  <c r="AE56" i="15"/>
  <c r="AN59" i="15"/>
  <c r="AC55" i="15"/>
  <c r="AF56" i="15"/>
  <c r="AL58" i="15"/>
  <c r="O60" i="15"/>
  <c r="AJ57" i="15"/>
  <c r="AM58" i="15"/>
  <c r="AE55" i="15"/>
  <c r="Q60" i="15"/>
  <c r="AC54" i="15"/>
  <c r="AF55" i="15"/>
  <c r="AL57" i="15"/>
  <c r="R60" i="15"/>
  <c r="AJ56" i="15"/>
  <c r="AM57" i="15"/>
  <c r="AE54" i="15"/>
  <c r="AF54" i="15"/>
  <c r="AL56" i="15"/>
  <c r="AA50" i="15"/>
  <c r="M58" i="15"/>
  <c r="AJ59" i="15"/>
  <c r="O58" i="15"/>
  <c r="O57" i="15"/>
  <c r="AM54" i="15"/>
  <c r="V59" i="15"/>
  <c r="AN54" i="15"/>
  <c r="O56" i="15"/>
  <c r="R57" i="15"/>
  <c r="X59" i="15"/>
  <c r="AE60" i="15"/>
  <c r="O55" i="15"/>
  <c r="R56" i="15"/>
  <c r="X58" i="15"/>
  <c r="AG60" i="15"/>
  <c r="S56" i="15"/>
  <c r="V57" i="15"/>
  <c r="Y58" i="15"/>
  <c r="Q55" i="15"/>
  <c r="Z58" i="15"/>
  <c r="AC59" i="15"/>
  <c r="O54" i="15"/>
  <c r="R55" i="15"/>
  <c r="X57" i="15"/>
  <c r="AA58" i="15"/>
  <c r="AJ60" i="15"/>
  <c r="AJ54" i="15"/>
  <c r="Q58" i="15"/>
  <c r="R58" i="15"/>
  <c r="Q57" i="15"/>
  <c r="AC60" i="15"/>
  <c r="Y59" i="15"/>
  <c r="Y57" i="15"/>
  <c r="AC58" i="15"/>
  <c r="AF59" i="15"/>
  <c r="R54" i="15"/>
  <c r="AM60" i="15"/>
  <c r="AA44" i="15"/>
  <c r="AA40" i="15"/>
  <c r="AH52" i="15"/>
  <c r="AH46" i="15"/>
  <c r="M37" i="15"/>
  <c r="AH39" i="15"/>
  <c r="T37" i="15"/>
  <c r="AH37" i="15"/>
  <c r="AH48" i="15"/>
  <c r="M38" i="15"/>
  <c r="AM39" i="15"/>
  <c r="AN39" i="15"/>
  <c r="AH47" i="15"/>
  <c r="AN33" i="15"/>
  <c r="AH50" i="15"/>
  <c r="AA42" i="15"/>
  <c r="M48" i="15"/>
  <c r="T51" i="15"/>
  <c r="AH42" i="15"/>
  <c r="AA51" i="15"/>
  <c r="T32" i="15"/>
  <c r="M43" i="15"/>
  <c r="AH51" i="15"/>
  <c r="M49" i="15"/>
  <c r="T49" i="15"/>
  <c r="M46" i="15"/>
  <c r="M39" i="15"/>
  <c r="M31" i="15"/>
  <c r="AG34" i="15"/>
  <c r="M45" i="15"/>
  <c r="AL49" i="15"/>
  <c r="AJ52" i="15"/>
  <c r="AJ46" i="15"/>
  <c r="AE31" i="15"/>
  <c r="AF31" i="15"/>
  <c r="AL46" i="15"/>
  <c r="AM46" i="15"/>
  <c r="AF34" i="15"/>
  <c r="AM49" i="15"/>
  <c r="AN49" i="15"/>
  <c r="M30" i="15"/>
  <c r="AA32" i="15"/>
  <c r="T42" i="15"/>
  <c r="M50" i="15"/>
  <c r="AL52" i="15"/>
  <c r="AN52" i="15"/>
  <c r="AJ35" i="15"/>
  <c r="AJ45" i="15"/>
  <c r="AL45" i="15"/>
  <c r="AM45" i="15"/>
  <c r="AJ50" i="15"/>
  <c r="AL30" i="15"/>
  <c r="AM30" i="15"/>
  <c r="AN30" i="15"/>
  <c r="AJ39" i="15"/>
  <c r="AL33" i="15"/>
  <c r="T31" i="15"/>
  <c r="AM33" i="15"/>
  <c r="AA46" i="15"/>
  <c r="AG46" i="15"/>
  <c r="Q49" i="15"/>
  <c r="AG44" i="15"/>
  <c r="AC42" i="15"/>
  <c r="AG32" i="15"/>
  <c r="S49" i="15"/>
  <c r="S33" i="15"/>
  <c r="AE49" i="15"/>
  <c r="AF51" i="15"/>
  <c r="Z31" i="15"/>
  <c r="AF42" i="15"/>
  <c r="AF49" i="15"/>
  <c r="AG51" i="15"/>
  <c r="AG42" i="15"/>
  <c r="AC31" i="15"/>
  <c r="AA47" i="15"/>
  <c r="AF32" i="15"/>
  <c r="AC37" i="15"/>
  <c r="X48" i="15"/>
  <c r="M32" i="15"/>
  <c r="AF37" i="15"/>
  <c r="AA43" i="15"/>
  <c r="T52" i="15"/>
  <c r="AE46" i="15"/>
  <c r="O49" i="15"/>
  <c r="AF46" i="15"/>
  <c r="AE44" i="15"/>
  <c r="AF44" i="15"/>
  <c r="AE51" i="15"/>
  <c r="R52" i="15"/>
  <c r="AE37" i="15"/>
  <c r="Y48" i="15"/>
  <c r="S52" i="15"/>
  <c r="M40" i="15"/>
  <c r="O38" i="15"/>
  <c r="S38" i="15"/>
  <c r="V40" i="15"/>
  <c r="Q43" i="15"/>
  <c r="R43" i="15"/>
  <c r="S30" i="15"/>
  <c r="X40" i="15"/>
  <c r="S43" i="15"/>
  <c r="Y40" i="15"/>
  <c r="Z40" i="15"/>
  <c r="X43" i="15"/>
  <c r="Y35" i="15"/>
  <c r="Q38" i="15"/>
  <c r="Y37" i="15"/>
  <c r="S42" i="15"/>
  <c r="O33" i="15"/>
  <c r="X44" i="15"/>
  <c r="Q33" i="15"/>
  <c r="S35" i="15"/>
  <c r="Z44" i="15"/>
  <c r="S46" i="15"/>
  <c r="Z35" i="15"/>
  <c r="X37" i="15"/>
  <c r="O39" i="15"/>
  <c r="V47" i="15"/>
  <c r="R39" i="15"/>
  <c r="Y47" i="15"/>
  <c r="S39" i="15"/>
  <c r="Z47" i="15"/>
  <c r="V44" i="15"/>
  <c r="Q35" i="15"/>
  <c r="Q46" i="15"/>
  <c r="R35" i="15"/>
  <c r="Y44" i="15"/>
  <c r="R46" i="15"/>
  <c r="Y31" i="15"/>
  <c r="T35" i="15"/>
  <c r="AF30" i="15"/>
  <c r="X46" i="15"/>
  <c r="T46" i="15"/>
  <c r="O32" i="15"/>
  <c r="R32" i="15"/>
  <c r="AM47" i="15"/>
  <c r="X49" i="15"/>
  <c r="O47" i="15"/>
  <c r="AM32" i="15"/>
  <c r="Y30" i="15"/>
  <c r="X30" i="15"/>
  <c r="AN32" i="15"/>
  <c r="Q47" i="15"/>
  <c r="AG48" i="15"/>
  <c r="AF48" i="15"/>
  <c r="AE48" i="15"/>
  <c r="V30" i="15"/>
  <c r="AA34" i="15"/>
  <c r="O42" i="15"/>
  <c r="R47" i="15"/>
  <c r="AC48" i="15"/>
  <c r="AM38" i="15"/>
  <c r="S45" i="15"/>
  <c r="AJ42" i="15"/>
  <c r="AC30" i="15"/>
  <c r="AL51" i="15"/>
  <c r="Y46" i="15"/>
  <c r="AN47" i="15"/>
  <c r="AN31" i="15"/>
  <c r="AM31" i="15"/>
  <c r="AL31" i="15"/>
  <c r="Z50" i="15"/>
  <c r="Y50" i="15"/>
  <c r="AJ31" i="15"/>
  <c r="AF38" i="15"/>
  <c r="AE38" i="15"/>
  <c r="AC38" i="15"/>
  <c r="AJ44" i="15"/>
  <c r="V50" i="15"/>
  <c r="AJ51" i="15"/>
  <c r="AE30" i="15"/>
  <c r="AJ34" i="15"/>
  <c r="AN34" i="15"/>
  <c r="AM34" i="15"/>
  <c r="AG38" i="15"/>
  <c r="AC43" i="15"/>
  <c r="AL44" i="15"/>
  <c r="X50" i="15"/>
  <c r="X42" i="15"/>
  <c r="AM44" i="15"/>
  <c r="AG30" i="15"/>
  <c r="V33" i="15"/>
  <c r="AL34" i="15"/>
  <c r="Y42" i="15"/>
  <c r="AE43" i="15"/>
  <c r="AN44" i="15"/>
  <c r="V46" i="15"/>
  <c r="AM51" i="15"/>
  <c r="AJ38" i="15"/>
  <c r="O40" i="15"/>
  <c r="Z42" i="15"/>
  <c r="AF43" i="15"/>
  <c r="AC50" i="15"/>
  <c r="X33" i="15"/>
  <c r="Q32" i="15"/>
  <c r="Y33" i="15"/>
  <c r="AL38" i="15"/>
  <c r="Q40" i="15"/>
  <c r="AL43" i="15"/>
  <c r="AH43" i="15"/>
  <c r="Z46" i="15"/>
  <c r="AE50" i="15"/>
  <c r="Z33" i="15"/>
  <c r="R40" i="15"/>
  <c r="AJ43" i="15"/>
  <c r="O45" i="15"/>
  <c r="AF50" i="15"/>
  <c r="AJ47" i="15"/>
  <c r="AG33" i="15"/>
  <c r="AF33" i="15"/>
  <c r="AE33" i="15"/>
  <c r="AC33" i="15"/>
  <c r="AM43" i="15"/>
  <c r="Q45" i="15"/>
  <c r="Z32" i="15"/>
  <c r="Y32" i="15"/>
  <c r="AN43" i="15"/>
  <c r="V32" i="15"/>
  <c r="Y49" i="15"/>
  <c r="O31" i="15"/>
  <c r="S44" i="15"/>
  <c r="R44" i="15"/>
  <c r="Y45" i="15"/>
  <c r="X45" i="15"/>
  <c r="V45" i="15"/>
  <c r="Z49" i="15"/>
  <c r="V52" i="15"/>
  <c r="AJ37" i="15"/>
  <c r="O44" i="15"/>
  <c r="Q31" i="15"/>
  <c r="Z45" i="15"/>
  <c r="X52" i="15"/>
  <c r="R31" i="15"/>
  <c r="AL37" i="15"/>
  <c r="AC40" i="15"/>
  <c r="AL42" i="15"/>
  <c r="Q44" i="15"/>
  <c r="O48" i="15"/>
  <c r="O51" i="15"/>
  <c r="Y52" i="15"/>
  <c r="AM37" i="15"/>
  <c r="AM42" i="15"/>
  <c r="S34" i="15"/>
  <c r="Q34" i="15"/>
  <c r="R34" i="15"/>
  <c r="AC35" i="15"/>
  <c r="V39" i="15"/>
  <c r="AE40" i="15"/>
  <c r="Q48" i="15"/>
  <c r="Q51" i="15"/>
  <c r="O34" i="15"/>
  <c r="AF40" i="15"/>
  <c r="R48" i="15"/>
  <c r="R51" i="15"/>
  <c r="AF35" i="15"/>
  <c r="X39" i="15"/>
  <c r="S51" i="15"/>
  <c r="AJ32" i="15"/>
  <c r="T34" i="15"/>
  <c r="Y34" i="15"/>
  <c r="AG35" i="15"/>
  <c r="Y39" i="15"/>
  <c r="V34" i="15"/>
  <c r="X34" i="15"/>
  <c r="Z43" i="15"/>
  <c r="Y43" i="15"/>
  <c r="Z30" i="15"/>
  <c r="Q42" i="15"/>
  <c r="V43" i="15"/>
  <c r="AH31" i="15"/>
  <c r="AE34" i="15"/>
  <c r="S37" i="15"/>
  <c r="R37" i="15"/>
  <c r="Q37" i="15"/>
  <c r="R42" i="15"/>
  <c r="AN48" i="15"/>
  <c r="AM48" i="15"/>
  <c r="AL48" i="15"/>
  <c r="T50" i="15"/>
  <c r="V48" i="15"/>
  <c r="AC49" i="15"/>
  <c r="AM50" i="15"/>
  <c r="AN50" i="15"/>
  <c r="AN35" i="15"/>
  <c r="AM35" i="15"/>
  <c r="AG47" i="15"/>
  <c r="AF47" i="15"/>
  <c r="AE47" i="15"/>
  <c r="Z48" i="15"/>
  <c r="AF45" i="15"/>
  <c r="AE45" i="15"/>
  <c r="V51" i="15"/>
  <c r="AF52" i="15"/>
  <c r="AE52" i="15"/>
  <c r="V38" i="15"/>
  <c r="AC39" i="15"/>
  <c r="AN40" i="15"/>
  <c r="AL40" i="15"/>
  <c r="AM40" i="15"/>
  <c r="AC45" i="15"/>
  <c r="O50" i="15"/>
  <c r="AC52" i="15"/>
  <c r="O30" i="15"/>
  <c r="AJ40" i="15"/>
  <c r="X51" i="15"/>
  <c r="V31" i="15"/>
  <c r="X38" i="15"/>
  <c r="AE39" i="15"/>
  <c r="AG45" i="15"/>
  <c r="Q50" i="15"/>
  <c r="Y51" i="15"/>
  <c r="AG52" i="15"/>
  <c r="Q30" i="15"/>
  <c r="AC32" i="15"/>
  <c r="Y38" i="15"/>
  <c r="AF39" i="15"/>
  <c r="R50" i="15"/>
  <c r="AJ33" i="15"/>
  <c r="V37" i="15"/>
  <c r="V35" i="15"/>
  <c r="O52" i="15"/>
  <c r="AK49" i="13"/>
  <c r="AI49" i="13"/>
  <c r="AN49" i="13" s="1"/>
  <c r="AD49" i="13"/>
  <c r="AB49" i="13"/>
  <c r="AF49" i="13" s="1"/>
  <c r="W49" i="13"/>
  <c r="U49" i="13"/>
  <c r="X49" i="13" s="1"/>
  <c r="R49" i="13"/>
  <c r="P49" i="13"/>
  <c r="N49" i="13"/>
  <c r="O49" i="13" s="1"/>
  <c r="AK48" i="13"/>
  <c r="AI48" i="13"/>
  <c r="AJ48" i="13" s="1"/>
  <c r="AG48" i="13"/>
  <c r="AE48" i="13"/>
  <c r="AD48" i="13"/>
  <c r="AB48" i="13"/>
  <c r="AC48" i="13" s="1"/>
  <c r="AA48" i="13"/>
  <c r="Y48" i="13"/>
  <c r="X48" i="13"/>
  <c r="W48" i="13"/>
  <c r="V48" i="13"/>
  <c r="U48" i="13"/>
  <c r="Z48" i="13" s="1"/>
  <c r="T48" i="13"/>
  <c r="P48" i="13"/>
  <c r="N48" i="13"/>
  <c r="M48" i="13" s="1"/>
  <c r="AK47" i="13"/>
  <c r="AI47" i="13"/>
  <c r="AH47" i="13" s="1"/>
  <c r="AD47" i="13"/>
  <c r="AB47" i="13"/>
  <c r="AG47" i="13" s="1"/>
  <c r="W47" i="13"/>
  <c r="U47" i="13"/>
  <c r="Z47" i="13" s="1"/>
  <c r="T47" i="13"/>
  <c r="P47" i="13"/>
  <c r="N47" i="13"/>
  <c r="R47" i="13" s="1"/>
  <c r="AK46" i="13"/>
  <c r="AI46" i="13"/>
  <c r="AM46" i="13" s="1"/>
  <c r="AG46" i="13"/>
  <c r="AD46" i="13"/>
  <c r="AB46" i="13"/>
  <c r="AE46" i="13" s="1"/>
  <c r="Z46" i="13"/>
  <c r="Y46" i="13"/>
  <c r="X46" i="13"/>
  <c r="W46" i="13"/>
  <c r="V46" i="13"/>
  <c r="U46" i="13"/>
  <c r="T46" i="13" s="1"/>
  <c r="P46" i="13"/>
  <c r="N46" i="13"/>
  <c r="O46" i="13" s="1"/>
  <c r="AK64" i="13"/>
  <c r="AI64" i="13"/>
  <c r="AL64" i="13" s="1"/>
  <c r="AD64" i="13"/>
  <c r="AB64" i="13"/>
  <c r="AG64" i="13" s="1"/>
  <c r="AA64" i="13"/>
  <c r="W64" i="13"/>
  <c r="U64" i="13"/>
  <c r="X64" i="13" s="1"/>
  <c r="P64" i="13"/>
  <c r="N64" i="13"/>
  <c r="S64" i="13" s="1"/>
  <c r="AK63" i="13"/>
  <c r="AI63" i="13"/>
  <c r="AN63" i="13" s="1"/>
  <c r="AD63" i="13"/>
  <c r="AB63" i="13"/>
  <c r="AC63" i="13" s="1"/>
  <c r="W63" i="13"/>
  <c r="U63" i="13"/>
  <c r="Z63" i="13" s="1"/>
  <c r="P63" i="13"/>
  <c r="N63" i="13"/>
  <c r="S63" i="13" s="1"/>
  <c r="AK62" i="13"/>
  <c r="AI62" i="13"/>
  <c r="AN62" i="13" s="1"/>
  <c r="AD62" i="13"/>
  <c r="AB62" i="13"/>
  <c r="AG62" i="13" s="1"/>
  <c r="W62" i="13"/>
  <c r="V62" i="13"/>
  <c r="U62" i="13"/>
  <c r="T62" i="13" s="1"/>
  <c r="P62" i="13"/>
  <c r="N62" i="13"/>
  <c r="R62" i="13" s="1"/>
  <c r="AK61" i="13"/>
  <c r="AI61" i="13"/>
  <c r="AM61" i="13" s="1"/>
  <c r="AD61" i="13"/>
  <c r="AB61" i="13"/>
  <c r="AC61" i="13" s="1"/>
  <c r="W61" i="13"/>
  <c r="U61" i="13"/>
  <c r="Z61" i="13" s="1"/>
  <c r="P61" i="13"/>
  <c r="N61" i="13"/>
  <c r="O61" i="13" s="1"/>
  <c r="AK59" i="13"/>
  <c r="AI59" i="13"/>
  <c r="AM59" i="13" s="1"/>
  <c r="AD59" i="13"/>
  <c r="AB59" i="13"/>
  <c r="AC59" i="13" s="1"/>
  <c r="W59" i="13"/>
  <c r="U59" i="13"/>
  <c r="Y59" i="13" s="1"/>
  <c r="P59" i="13"/>
  <c r="N59" i="13"/>
  <c r="M59" i="13" s="1"/>
  <c r="AK58" i="13"/>
  <c r="AI58" i="13"/>
  <c r="AH58" i="13" s="1"/>
  <c r="AD58" i="13"/>
  <c r="AB58" i="13"/>
  <c r="AE58" i="13" s="1"/>
  <c r="W58" i="13"/>
  <c r="U58" i="13"/>
  <c r="Z58" i="13" s="1"/>
  <c r="P58" i="13"/>
  <c r="N58" i="13"/>
  <c r="S58" i="13" s="1"/>
  <c r="AK57" i="13"/>
  <c r="AI57" i="13"/>
  <c r="AH57" i="13" s="1"/>
  <c r="AD57" i="13"/>
  <c r="AB57" i="13"/>
  <c r="AF57" i="13" s="1"/>
  <c r="W57" i="13"/>
  <c r="U57" i="13"/>
  <c r="P57" i="13"/>
  <c r="N57" i="13"/>
  <c r="M57" i="13" s="1"/>
  <c r="AK56" i="13"/>
  <c r="AI56" i="13"/>
  <c r="AH56" i="13" s="1"/>
  <c r="AD56" i="13"/>
  <c r="AB56" i="13"/>
  <c r="AF56" i="13" s="1"/>
  <c r="W56" i="13"/>
  <c r="U56" i="13"/>
  <c r="T56" i="13" s="1"/>
  <c r="P56" i="13"/>
  <c r="N56" i="13"/>
  <c r="S56" i="13" s="1"/>
  <c r="AK54" i="13"/>
  <c r="AI54" i="13"/>
  <c r="AH54" i="13" s="1"/>
  <c r="AD54" i="13"/>
  <c r="AB54" i="13"/>
  <c r="AG54" i="13" s="1"/>
  <c r="W54" i="13"/>
  <c r="U54" i="13"/>
  <c r="Z54" i="13" s="1"/>
  <c r="P54" i="13"/>
  <c r="N54" i="13"/>
  <c r="O54" i="13" s="1"/>
  <c r="AK53" i="13"/>
  <c r="AI53" i="13"/>
  <c r="AM53" i="13" s="1"/>
  <c r="AD53" i="13"/>
  <c r="AB53" i="13"/>
  <c r="AF53" i="13" s="1"/>
  <c r="W53" i="13"/>
  <c r="U53" i="13"/>
  <c r="V53" i="13" s="1"/>
  <c r="P53" i="13"/>
  <c r="N53" i="13"/>
  <c r="R53" i="13" s="1"/>
  <c r="AK52" i="13"/>
  <c r="AI52" i="13"/>
  <c r="AM52" i="13" s="1"/>
  <c r="AD52" i="13"/>
  <c r="AB52" i="13"/>
  <c r="AF52" i="13" s="1"/>
  <c r="W52" i="13"/>
  <c r="U52" i="13"/>
  <c r="P52" i="13"/>
  <c r="N52" i="13"/>
  <c r="O52" i="13" s="1"/>
  <c r="AK51" i="13"/>
  <c r="AI51" i="13"/>
  <c r="AJ51" i="13" s="1"/>
  <c r="AD51" i="13"/>
  <c r="AB51" i="13"/>
  <c r="AG51" i="13" s="1"/>
  <c r="W51" i="13"/>
  <c r="U51" i="13"/>
  <c r="T51" i="13" s="1"/>
  <c r="P51" i="13"/>
  <c r="N51" i="13"/>
  <c r="O51" i="13" s="1"/>
  <c r="AK45" i="13"/>
  <c r="AI45" i="13"/>
  <c r="AN45" i="13" s="1"/>
  <c r="AD45" i="13"/>
  <c r="AB45" i="13"/>
  <c r="W45" i="13"/>
  <c r="U45" i="13"/>
  <c r="X45" i="13" s="1"/>
  <c r="P45" i="13"/>
  <c r="N45" i="13"/>
  <c r="S45" i="13" s="1"/>
  <c r="AK44" i="13"/>
  <c r="AI44" i="13"/>
  <c r="AL44" i="13" s="1"/>
  <c r="AD44" i="13"/>
  <c r="AB44" i="13"/>
  <c r="W44" i="13"/>
  <c r="U44" i="13"/>
  <c r="V44" i="13" s="1"/>
  <c r="P44" i="13"/>
  <c r="N44" i="13"/>
  <c r="S44" i="13" s="1"/>
  <c r="AK43" i="13"/>
  <c r="AI43" i="13"/>
  <c r="AN43" i="13" s="1"/>
  <c r="AD43" i="13"/>
  <c r="AB43" i="13"/>
  <c r="AA43" i="13" s="1"/>
  <c r="W43" i="13"/>
  <c r="U43" i="13"/>
  <c r="Y43" i="13" s="1"/>
  <c r="P43" i="13"/>
  <c r="N43" i="13"/>
  <c r="O43" i="13" s="1"/>
  <c r="AK41" i="13"/>
  <c r="AI41" i="13"/>
  <c r="AH41" i="13" s="1"/>
  <c r="AD41" i="13"/>
  <c r="AB41" i="13"/>
  <c r="AA41" i="13" s="1"/>
  <c r="W41" i="13"/>
  <c r="U41" i="13"/>
  <c r="X41" i="13" s="1"/>
  <c r="P41" i="13"/>
  <c r="N41" i="13"/>
  <c r="AK40" i="13"/>
  <c r="AI40" i="13"/>
  <c r="AN40" i="13" s="1"/>
  <c r="AD40" i="13"/>
  <c r="AB40" i="13"/>
  <c r="AC40" i="13" s="1"/>
  <c r="W40" i="13"/>
  <c r="U40" i="13"/>
  <c r="T40" i="13" s="1"/>
  <c r="P40" i="13"/>
  <c r="N40" i="13"/>
  <c r="S40" i="13" s="1"/>
  <c r="AK38" i="13"/>
  <c r="AI38" i="13"/>
  <c r="AL38" i="13" s="1"/>
  <c r="AD38" i="13"/>
  <c r="AB38" i="13"/>
  <c r="AA38" i="13" s="1"/>
  <c r="W38" i="13"/>
  <c r="U38" i="13"/>
  <c r="X38" i="13" s="1"/>
  <c r="P38" i="13"/>
  <c r="N38" i="13"/>
  <c r="S38" i="13" s="1"/>
  <c r="AK37" i="13"/>
  <c r="AI37" i="13"/>
  <c r="AN37" i="13" s="1"/>
  <c r="AD37" i="13"/>
  <c r="AB37" i="13"/>
  <c r="AE37" i="13" s="1"/>
  <c r="W37" i="13"/>
  <c r="U37" i="13"/>
  <c r="V37" i="13" s="1"/>
  <c r="P37" i="13"/>
  <c r="N37" i="13"/>
  <c r="S37" i="13" s="1"/>
  <c r="AK36" i="13"/>
  <c r="AI36" i="13"/>
  <c r="AN36" i="13" s="1"/>
  <c r="AD36" i="13"/>
  <c r="AB36" i="13"/>
  <c r="AG36" i="13" s="1"/>
  <c r="W36" i="13"/>
  <c r="U36" i="13"/>
  <c r="Z36" i="13" s="1"/>
  <c r="P36" i="13"/>
  <c r="N36" i="13"/>
  <c r="S36" i="13" s="1"/>
  <c r="AK35" i="13"/>
  <c r="AI35" i="13"/>
  <c r="AN35" i="13" s="1"/>
  <c r="AD35" i="13"/>
  <c r="AB35" i="13"/>
  <c r="AC35" i="13" s="1"/>
  <c r="W35" i="13"/>
  <c r="U35" i="13"/>
  <c r="V35" i="13" s="1"/>
  <c r="P35" i="13"/>
  <c r="N35" i="13"/>
  <c r="S35" i="13" s="1"/>
  <c r="AK33" i="13"/>
  <c r="AI33" i="13"/>
  <c r="AN33" i="13" s="1"/>
  <c r="AD33" i="13"/>
  <c r="AB33" i="13"/>
  <c r="AC33" i="13" s="1"/>
  <c r="W33" i="13"/>
  <c r="U33" i="13"/>
  <c r="Z33" i="13" s="1"/>
  <c r="P33" i="13"/>
  <c r="N33" i="13"/>
  <c r="S33" i="13" s="1"/>
  <c r="AK32" i="13"/>
  <c r="AI32" i="13"/>
  <c r="AN32" i="13" s="1"/>
  <c r="AD32" i="13"/>
  <c r="AB32" i="13"/>
  <c r="AG32" i="13" s="1"/>
  <c r="W32" i="13"/>
  <c r="U32" i="13"/>
  <c r="Z32" i="13" s="1"/>
  <c r="P32" i="13"/>
  <c r="N32" i="13"/>
  <c r="O32" i="13" s="1"/>
  <c r="AK31" i="13"/>
  <c r="AI31" i="13"/>
  <c r="AJ31" i="13" s="1"/>
  <c r="AD31" i="13"/>
  <c r="AB31" i="13"/>
  <c r="AC31" i="13" s="1"/>
  <c r="W31" i="13"/>
  <c r="U31" i="13"/>
  <c r="X31" i="13" s="1"/>
  <c r="P31" i="13"/>
  <c r="N31" i="13"/>
  <c r="O31" i="13" s="1"/>
  <c r="AK30" i="13"/>
  <c r="AI30" i="13"/>
  <c r="AJ30" i="13" s="1"/>
  <c r="AD30" i="13"/>
  <c r="AB30" i="13"/>
  <c r="AG30" i="13" s="1"/>
  <c r="W30" i="13"/>
  <c r="U30" i="13"/>
  <c r="Z30" i="13" s="1"/>
  <c r="P30" i="13"/>
  <c r="N30" i="13"/>
  <c r="S30" i="13" s="1"/>
  <c r="L18" i="13"/>
  <c r="L17" i="13"/>
  <c r="L15" i="13"/>
  <c r="L14" i="13"/>
  <c r="L13" i="13"/>
  <c r="AK60" i="12"/>
  <c r="AI60" i="12"/>
  <c r="AN60" i="12" s="1"/>
  <c r="AD60" i="12"/>
  <c r="AB60" i="12"/>
  <c r="AF60" i="12" s="1"/>
  <c r="W60" i="12"/>
  <c r="U60" i="12"/>
  <c r="X60" i="12" s="1"/>
  <c r="P60" i="12"/>
  <c r="N60" i="12"/>
  <c r="O60" i="12" s="1"/>
  <c r="AN59" i="12"/>
  <c r="AL59" i="12"/>
  <c r="AK59" i="12"/>
  <c r="AI59" i="12"/>
  <c r="AJ59" i="12" s="1"/>
  <c r="AD59" i="12"/>
  <c r="AB59" i="12"/>
  <c r="AC59" i="12" s="1"/>
  <c r="Z59" i="12"/>
  <c r="Y59" i="12"/>
  <c r="W59" i="12"/>
  <c r="U59" i="12"/>
  <c r="T59" i="12" s="1"/>
  <c r="P59" i="12"/>
  <c r="N59" i="12"/>
  <c r="M59" i="12" s="1"/>
  <c r="AK58" i="12"/>
  <c r="AI58" i="12"/>
  <c r="AH58" i="12" s="1"/>
  <c r="AD58" i="12"/>
  <c r="AC58" i="12"/>
  <c r="AB58" i="12"/>
  <c r="AG58" i="12" s="1"/>
  <c r="AA58" i="12"/>
  <c r="W58" i="12"/>
  <c r="U58" i="12"/>
  <c r="Z58" i="12" s="1"/>
  <c r="P58" i="12"/>
  <c r="N58" i="12"/>
  <c r="R58" i="12" s="1"/>
  <c r="AK57" i="12"/>
  <c r="AI57" i="12"/>
  <c r="AM57" i="12" s="1"/>
  <c r="AD57" i="12"/>
  <c r="AB57" i="12"/>
  <c r="AE57" i="12" s="1"/>
  <c r="AA57" i="12"/>
  <c r="Y57" i="12"/>
  <c r="X57" i="12"/>
  <c r="W57" i="12"/>
  <c r="U57" i="12"/>
  <c r="T57" i="12" s="1"/>
  <c r="P57" i="12"/>
  <c r="N57" i="12"/>
  <c r="O57" i="12" s="1"/>
  <c r="AN56" i="12"/>
  <c r="AK56" i="12"/>
  <c r="AI56" i="12"/>
  <c r="AJ56" i="12" s="1"/>
  <c r="AD56" i="12"/>
  <c r="AB56" i="12"/>
  <c r="AG56" i="12" s="1"/>
  <c r="AA56" i="12"/>
  <c r="W56" i="12"/>
  <c r="U56" i="12"/>
  <c r="T56" i="12" s="1"/>
  <c r="P56" i="12"/>
  <c r="O56" i="12"/>
  <c r="N56" i="12"/>
  <c r="R56" i="12" s="1"/>
  <c r="M56" i="12"/>
  <c r="AK44" i="12"/>
  <c r="AI44" i="12"/>
  <c r="AN44" i="12" s="1"/>
  <c r="AD44" i="12"/>
  <c r="AB44" i="12"/>
  <c r="AE44" i="12" s="1"/>
  <c r="W44" i="12"/>
  <c r="U44" i="12"/>
  <c r="V44" i="12" s="1"/>
  <c r="P44" i="12"/>
  <c r="N44" i="12"/>
  <c r="O44" i="12" s="1"/>
  <c r="AK43" i="12"/>
  <c r="AI43" i="12"/>
  <c r="AJ43" i="12" s="1"/>
  <c r="AD43" i="12"/>
  <c r="AB43" i="12"/>
  <c r="AG43" i="12" s="1"/>
  <c r="W43" i="12"/>
  <c r="U43" i="12"/>
  <c r="T43" i="12" s="1"/>
  <c r="P43" i="12"/>
  <c r="N43" i="12"/>
  <c r="M43" i="12" s="1"/>
  <c r="AK42" i="12"/>
  <c r="AI42" i="12"/>
  <c r="AH42" i="12" s="1"/>
  <c r="AD42" i="12"/>
  <c r="AB42" i="12"/>
  <c r="AG42" i="12" s="1"/>
  <c r="W42" i="12"/>
  <c r="U42" i="12"/>
  <c r="Z42" i="12" s="1"/>
  <c r="T42" i="12"/>
  <c r="P42" i="12"/>
  <c r="N42" i="12"/>
  <c r="Q42" i="12" s="1"/>
  <c r="AK41" i="12"/>
  <c r="AI41" i="12"/>
  <c r="AL41" i="12" s="1"/>
  <c r="AD41" i="12"/>
  <c r="AB41" i="12"/>
  <c r="AC41" i="12" s="1"/>
  <c r="W41" i="12"/>
  <c r="U41" i="12"/>
  <c r="T41" i="12" s="1"/>
  <c r="P41" i="12"/>
  <c r="N41" i="12"/>
  <c r="M41" i="12" s="1"/>
  <c r="AK40" i="12"/>
  <c r="AI40" i="12"/>
  <c r="AH40" i="12" s="1"/>
  <c r="AD40" i="12"/>
  <c r="AB40" i="12"/>
  <c r="AA40" i="12" s="1"/>
  <c r="W40" i="12"/>
  <c r="U40" i="12"/>
  <c r="T40" i="12" s="1"/>
  <c r="P40" i="12"/>
  <c r="N40" i="12"/>
  <c r="S40" i="12" s="1"/>
  <c r="AK54" i="12"/>
  <c r="AI54" i="12"/>
  <c r="AH54" i="12" s="1"/>
  <c r="AD54" i="12"/>
  <c r="AB54" i="12"/>
  <c r="AC54" i="12" s="1"/>
  <c r="W54" i="12"/>
  <c r="U54" i="12"/>
  <c r="Z54" i="12" s="1"/>
  <c r="P54" i="12"/>
  <c r="N54" i="12"/>
  <c r="S54" i="12" s="1"/>
  <c r="AK53" i="12"/>
  <c r="AI53" i="12"/>
  <c r="AN53" i="12" s="1"/>
  <c r="AD53" i="12"/>
  <c r="AB53" i="12"/>
  <c r="AC53" i="12" s="1"/>
  <c r="W53" i="12"/>
  <c r="U53" i="12"/>
  <c r="Z53" i="12" s="1"/>
  <c r="P53" i="12"/>
  <c r="N53" i="12"/>
  <c r="M53" i="12" s="1"/>
  <c r="AK52" i="12"/>
  <c r="AI52" i="12"/>
  <c r="AN52" i="12" s="1"/>
  <c r="AD52" i="12"/>
  <c r="AB52" i="12"/>
  <c r="AE52" i="12" s="1"/>
  <c r="W52" i="12"/>
  <c r="U52" i="12"/>
  <c r="T52" i="12" s="1"/>
  <c r="P52" i="12"/>
  <c r="N52" i="12"/>
  <c r="O52" i="12" s="1"/>
  <c r="AK51" i="12"/>
  <c r="AI51" i="12"/>
  <c r="AH51" i="12" s="1"/>
  <c r="AD51" i="12"/>
  <c r="AB51" i="12"/>
  <c r="AG51" i="12" s="1"/>
  <c r="W51" i="12"/>
  <c r="U51" i="12"/>
  <c r="P51" i="12"/>
  <c r="N51" i="12"/>
  <c r="AK49" i="12"/>
  <c r="AI49" i="12"/>
  <c r="AH49" i="12" s="1"/>
  <c r="AD49" i="12"/>
  <c r="AB49" i="12"/>
  <c r="AF49" i="12" s="1"/>
  <c r="W49" i="12"/>
  <c r="U49" i="12"/>
  <c r="V49" i="12" s="1"/>
  <c r="P49" i="12"/>
  <c r="N49" i="12"/>
  <c r="Q49" i="12" s="1"/>
  <c r="AK48" i="12"/>
  <c r="AI48" i="12"/>
  <c r="AN48" i="12" s="1"/>
  <c r="AD48" i="12"/>
  <c r="AB48" i="12"/>
  <c r="AA48" i="12" s="1"/>
  <c r="W48" i="12"/>
  <c r="U48" i="12"/>
  <c r="T48" i="12" s="1"/>
  <c r="P48" i="12"/>
  <c r="N48" i="12"/>
  <c r="S48" i="12" s="1"/>
  <c r="AK47" i="12"/>
  <c r="AI47" i="12"/>
  <c r="AN47" i="12" s="1"/>
  <c r="AD47" i="12"/>
  <c r="AB47" i="12"/>
  <c r="W47" i="12"/>
  <c r="U47" i="12"/>
  <c r="P47" i="12"/>
  <c r="N47" i="12"/>
  <c r="R47" i="12" s="1"/>
  <c r="AK46" i="12"/>
  <c r="AI46" i="12"/>
  <c r="AM46" i="12" s="1"/>
  <c r="AD46" i="12"/>
  <c r="AB46" i="12"/>
  <c r="AC46" i="12" s="1"/>
  <c r="W46" i="12"/>
  <c r="U46" i="12"/>
  <c r="V46" i="12" s="1"/>
  <c r="P46" i="12"/>
  <c r="N46" i="12"/>
  <c r="M46" i="12" s="1"/>
  <c r="AK45" i="12"/>
  <c r="AI45" i="12"/>
  <c r="AH45" i="12" s="1"/>
  <c r="AD45" i="12"/>
  <c r="AB45" i="12"/>
  <c r="AA45" i="12" s="1"/>
  <c r="W45" i="12"/>
  <c r="U45" i="12"/>
  <c r="Z45" i="12" s="1"/>
  <c r="P45" i="12"/>
  <c r="N45" i="12"/>
  <c r="AK38" i="12"/>
  <c r="AI38" i="12"/>
  <c r="AL38" i="12" s="1"/>
  <c r="AD38" i="12"/>
  <c r="AB38" i="12"/>
  <c r="AC38" i="12" s="1"/>
  <c r="W38" i="12"/>
  <c r="U38" i="12"/>
  <c r="V38" i="12" s="1"/>
  <c r="P38" i="12"/>
  <c r="N38" i="12"/>
  <c r="S38" i="12" s="1"/>
  <c r="AK37" i="12"/>
  <c r="AI37" i="12"/>
  <c r="AM37" i="12" s="1"/>
  <c r="AD37" i="12"/>
  <c r="AB37" i="12"/>
  <c r="AA37" i="12" s="1"/>
  <c r="W37" i="12"/>
  <c r="U37" i="12"/>
  <c r="Z37" i="12" s="1"/>
  <c r="P37" i="12"/>
  <c r="N37" i="12"/>
  <c r="S37" i="12" s="1"/>
  <c r="AK36" i="12"/>
  <c r="AI36" i="12"/>
  <c r="AN36" i="12" s="1"/>
  <c r="AD36" i="12"/>
  <c r="AB36" i="12"/>
  <c r="AF36" i="12" s="1"/>
  <c r="W36" i="12"/>
  <c r="U36" i="12"/>
  <c r="X36" i="12" s="1"/>
  <c r="P36" i="12"/>
  <c r="N36" i="12"/>
  <c r="O36" i="12" s="1"/>
  <c r="AK35" i="12"/>
  <c r="AI35" i="12"/>
  <c r="AJ35" i="12" s="1"/>
  <c r="AD35" i="12"/>
  <c r="AB35" i="12"/>
  <c r="AC35" i="12" s="1"/>
  <c r="W35" i="12"/>
  <c r="U35" i="12"/>
  <c r="Z35" i="12" s="1"/>
  <c r="P35" i="12"/>
  <c r="N35" i="12"/>
  <c r="M35" i="12" s="1"/>
  <c r="AK33" i="12"/>
  <c r="AI33" i="12"/>
  <c r="AH33" i="12" s="1"/>
  <c r="AD33" i="12"/>
  <c r="AB33" i="12"/>
  <c r="AG33" i="12" s="1"/>
  <c r="W33" i="12"/>
  <c r="U33" i="12"/>
  <c r="Z33" i="12" s="1"/>
  <c r="P33" i="12"/>
  <c r="N33" i="12"/>
  <c r="R33" i="12" s="1"/>
  <c r="AK32" i="12"/>
  <c r="AI32" i="12"/>
  <c r="AM32" i="12" s="1"/>
  <c r="AD32" i="12"/>
  <c r="AB32" i="12"/>
  <c r="AE32" i="12" s="1"/>
  <c r="W32" i="12"/>
  <c r="U32" i="12"/>
  <c r="V32" i="12" s="1"/>
  <c r="P32" i="12"/>
  <c r="N32" i="12"/>
  <c r="O32" i="12" s="1"/>
  <c r="AK31" i="12"/>
  <c r="AI31" i="12"/>
  <c r="AJ31" i="12" s="1"/>
  <c r="AD31" i="12"/>
  <c r="AB31" i="12"/>
  <c r="AC31" i="12" s="1"/>
  <c r="W31" i="12"/>
  <c r="U31" i="12"/>
  <c r="T31" i="12" s="1"/>
  <c r="P31" i="12"/>
  <c r="N31" i="12"/>
  <c r="S31" i="12" s="1"/>
  <c r="AK30" i="12"/>
  <c r="AI30" i="12"/>
  <c r="AN30" i="12" s="1"/>
  <c r="AD30" i="12"/>
  <c r="AB30" i="12"/>
  <c r="AG30" i="12" s="1"/>
  <c r="W30" i="12"/>
  <c r="U30" i="12"/>
  <c r="Y30" i="12" s="1"/>
  <c r="P30" i="12"/>
  <c r="N30" i="12"/>
  <c r="Q30" i="12" s="1"/>
  <c r="L18" i="12"/>
  <c r="L17" i="12"/>
  <c r="L15" i="12"/>
  <c r="L14" i="12"/>
  <c r="L13" i="12"/>
  <c r="AK56" i="9"/>
  <c r="AI56" i="9"/>
  <c r="AL56" i="9" s="1"/>
  <c r="AD56" i="9"/>
  <c r="AB56" i="9"/>
  <c r="AE56" i="9" s="1"/>
  <c r="W56" i="9"/>
  <c r="U56" i="9"/>
  <c r="V56" i="9" s="1"/>
  <c r="P56" i="9"/>
  <c r="N56" i="9"/>
  <c r="R56" i="9" s="1"/>
  <c r="AK55" i="9"/>
  <c r="AI55" i="9"/>
  <c r="AN55" i="9" s="1"/>
  <c r="AD55" i="9"/>
  <c r="AB55" i="9"/>
  <c r="AA55" i="9" s="1"/>
  <c r="W55" i="9"/>
  <c r="U55" i="9"/>
  <c r="Z55" i="9" s="1"/>
  <c r="P55" i="9"/>
  <c r="N55" i="9"/>
  <c r="S55" i="9" s="1"/>
  <c r="AK53" i="9"/>
  <c r="AI53" i="9"/>
  <c r="AN53" i="9" s="1"/>
  <c r="AD53" i="9"/>
  <c r="AB53" i="9"/>
  <c r="AF53" i="9" s="1"/>
  <c r="W53" i="9"/>
  <c r="U53" i="9"/>
  <c r="X53" i="9" s="1"/>
  <c r="P53" i="9"/>
  <c r="N53" i="9"/>
  <c r="S53" i="9" s="1"/>
  <c r="AK52" i="9"/>
  <c r="AI52" i="9"/>
  <c r="AL52" i="9" s="1"/>
  <c r="AH52" i="9"/>
  <c r="AD52" i="9"/>
  <c r="AB52" i="9"/>
  <c r="AC52" i="9" s="1"/>
  <c r="W52" i="9"/>
  <c r="U52" i="9"/>
  <c r="T52" i="9" s="1"/>
  <c r="P52" i="9"/>
  <c r="N52" i="9"/>
  <c r="M52" i="9" s="1"/>
  <c r="AK50" i="9"/>
  <c r="AI50" i="9"/>
  <c r="AH50" i="9" s="1"/>
  <c r="AD50" i="9"/>
  <c r="AB50" i="9"/>
  <c r="AC50" i="9" s="1"/>
  <c r="W50" i="9"/>
  <c r="U50" i="9"/>
  <c r="Z50" i="9" s="1"/>
  <c r="P50" i="9"/>
  <c r="N50" i="9"/>
  <c r="R50" i="9" s="1"/>
  <c r="AK49" i="9"/>
  <c r="AI49" i="9"/>
  <c r="AM49" i="9" s="1"/>
  <c r="AH49" i="9"/>
  <c r="AD49" i="9"/>
  <c r="AB49" i="9"/>
  <c r="AE49" i="9" s="1"/>
  <c r="W49" i="9"/>
  <c r="U49" i="9"/>
  <c r="T49" i="9" s="1"/>
  <c r="P49" i="9"/>
  <c r="N49" i="9"/>
  <c r="O49" i="9" s="1"/>
  <c r="AK47" i="9"/>
  <c r="AI47" i="9"/>
  <c r="AJ47" i="9" s="1"/>
  <c r="AD47" i="9"/>
  <c r="AB47" i="9"/>
  <c r="AA47" i="9" s="1"/>
  <c r="W47" i="9"/>
  <c r="U47" i="9"/>
  <c r="T47" i="9" s="1"/>
  <c r="P47" i="9"/>
  <c r="N47" i="9"/>
  <c r="S47" i="9" s="1"/>
  <c r="AK46" i="9"/>
  <c r="AI46" i="9"/>
  <c r="AN46" i="9" s="1"/>
  <c r="AD46" i="9"/>
  <c r="AB46" i="9"/>
  <c r="AG46" i="9" s="1"/>
  <c r="W46" i="9"/>
  <c r="U46" i="9"/>
  <c r="Y46" i="9" s="1"/>
  <c r="P46" i="9"/>
  <c r="N46" i="9"/>
  <c r="Q46" i="9" s="1"/>
  <c r="AK45" i="9"/>
  <c r="AI45" i="9"/>
  <c r="AL45" i="9" s="1"/>
  <c r="AD45" i="9"/>
  <c r="AB45" i="9"/>
  <c r="AA45" i="9" s="1"/>
  <c r="W45" i="9"/>
  <c r="U45" i="9"/>
  <c r="V45" i="9" s="1"/>
  <c r="P45" i="9"/>
  <c r="N45" i="9"/>
  <c r="O45" i="9" s="1"/>
  <c r="AK44" i="9"/>
  <c r="AI44" i="9"/>
  <c r="AJ44" i="9" s="1"/>
  <c r="AD44" i="9"/>
  <c r="AB44" i="9"/>
  <c r="AA44" i="9" s="1"/>
  <c r="W44" i="9"/>
  <c r="U44" i="9"/>
  <c r="Z44" i="9" s="1"/>
  <c r="P44" i="9"/>
  <c r="N44" i="9"/>
  <c r="S44" i="9" s="1"/>
  <c r="L52" i="17" l="1"/>
  <c r="L58" i="17"/>
  <c r="L56" i="17"/>
  <c r="L54" i="17"/>
  <c r="L57" i="17"/>
  <c r="L53" i="17"/>
  <c r="L32" i="17"/>
  <c r="L33" i="17"/>
  <c r="L34" i="17"/>
  <c r="L45" i="17"/>
  <c r="L48" i="17"/>
  <c r="L47" i="17"/>
  <c r="L49" i="17"/>
  <c r="L39" i="17"/>
  <c r="L30" i="17"/>
  <c r="L40" i="17"/>
  <c r="L31" i="17"/>
  <c r="L36" i="17"/>
  <c r="L41" i="17"/>
  <c r="L43" i="17"/>
  <c r="L37" i="17"/>
  <c r="L44" i="17"/>
  <c r="L61" i="16"/>
  <c r="L62" i="16"/>
  <c r="L55" i="16"/>
  <c r="L56" i="16"/>
  <c r="L57" i="16"/>
  <c r="L58" i="16"/>
  <c r="L53" i="16"/>
  <c r="L54" i="16"/>
  <c r="L59" i="16"/>
  <c r="L52" i="16"/>
  <c r="L47" i="16"/>
  <c r="L48" i="16"/>
  <c r="L49" i="16"/>
  <c r="L50" i="16"/>
  <c r="L43" i="16"/>
  <c r="L30" i="16"/>
  <c r="L44" i="16"/>
  <c r="L37" i="16"/>
  <c r="L31" i="16"/>
  <c r="L41" i="16"/>
  <c r="L36" i="16"/>
  <c r="L34" i="16"/>
  <c r="L33" i="16"/>
  <c r="L39" i="16"/>
  <c r="L42" i="16"/>
  <c r="L38" i="16"/>
  <c r="L59" i="15"/>
  <c r="L58" i="15"/>
  <c r="L56" i="15"/>
  <c r="L57" i="15"/>
  <c r="L55" i="15"/>
  <c r="L60" i="15"/>
  <c r="L50" i="15"/>
  <c r="L49" i="15"/>
  <c r="L51" i="15"/>
  <c r="L52" i="15"/>
  <c r="L37" i="15"/>
  <c r="L40" i="15"/>
  <c r="L35" i="15"/>
  <c r="L47" i="15"/>
  <c r="L31" i="15"/>
  <c r="L33" i="15"/>
  <c r="L32" i="15"/>
  <c r="L42" i="15"/>
  <c r="L39" i="15"/>
  <c r="L38" i="15"/>
  <c r="L34" i="15"/>
  <c r="L45" i="15"/>
  <c r="L44" i="15"/>
  <c r="L43" i="15"/>
  <c r="L30" i="15"/>
  <c r="L46" i="15"/>
  <c r="AH48" i="13"/>
  <c r="AL62" i="13"/>
  <c r="Z49" i="13"/>
  <c r="X62" i="13"/>
  <c r="Z62" i="13"/>
  <c r="AF46" i="13"/>
  <c r="Q49" i="13"/>
  <c r="V47" i="13"/>
  <c r="Q46" i="13"/>
  <c r="AL48" i="13"/>
  <c r="S49" i="13"/>
  <c r="AG49" i="13"/>
  <c r="AC64" i="13"/>
  <c r="R46" i="13"/>
  <c r="AA46" i="13"/>
  <c r="AN46" i="13"/>
  <c r="AA47" i="13"/>
  <c r="AM48" i="13"/>
  <c r="T49" i="13"/>
  <c r="AH49" i="13"/>
  <c r="S46" i="13"/>
  <c r="AN48" i="13"/>
  <c r="AE64" i="13"/>
  <c r="AC46" i="13"/>
  <c r="AF48" i="13"/>
  <c r="M49" i="13"/>
  <c r="AJ49" i="13"/>
  <c r="AE61" i="13"/>
  <c r="S47" i="13"/>
  <c r="Y49" i="13"/>
  <c r="AJ47" i="13"/>
  <c r="O48" i="13"/>
  <c r="T61" i="13"/>
  <c r="T63" i="13"/>
  <c r="O64" i="13"/>
  <c r="AH46" i="13"/>
  <c r="M47" i="13"/>
  <c r="AC47" i="13"/>
  <c r="AA49" i="13"/>
  <c r="AL47" i="13"/>
  <c r="AJ46" i="13"/>
  <c r="O47" i="13"/>
  <c r="AE47" i="13"/>
  <c r="AM47" i="13"/>
  <c r="R48" i="13"/>
  <c r="AC49" i="13"/>
  <c r="AA61" i="13"/>
  <c r="M46" i="13"/>
  <c r="X47" i="13"/>
  <c r="AF47" i="13"/>
  <c r="AN47" i="13"/>
  <c r="S48" i="13"/>
  <c r="V49" i="13"/>
  <c r="AL49" i="13"/>
  <c r="AL46" i="13"/>
  <c r="Q47" i="13"/>
  <c r="Y47" i="13"/>
  <c r="AE49" i="13"/>
  <c r="AM49" i="13"/>
  <c r="Q48" i="13"/>
  <c r="AM62" i="13"/>
  <c r="V61" i="13"/>
  <c r="Y62" i="13"/>
  <c r="M63" i="13"/>
  <c r="AG63" i="13"/>
  <c r="R64" i="13"/>
  <c r="AF64" i="13"/>
  <c r="AH63" i="13"/>
  <c r="AH64" i="13"/>
  <c r="Y61" i="13"/>
  <c r="M64" i="13"/>
  <c r="AN64" i="13"/>
  <c r="AJ63" i="13"/>
  <c r="Q61" i="13"/>
  <c r="Y63" i="13"/>
  <c r="S61" i="13"/>
  <c r="AH62" i="13"/>
  <c r="O63" i="13"/>
  <c r="AM63" i="13"/>
  <c r="Z64" i="13"/>
  <c r="AG61" i="13"/>
  <c r="AJ62" i="13"/>
  <c r="Q63" i="13"/>
  <c r="AE63" i="13"/>
  <c r="AM64" i="13"/>
  <c r="R63" i="13"/>
  <c r="X61" i="13"/>
  <c r="AF61" i="13"/>
  <c r="AN61" i="13"/>
  <c r="S62" i="13"/>
  <c r="AA62" i="13"/>
  <c r="V63" i="13"/>
  <c r="AL63" i="13"/>
  <c r="Q64" i="13"/>
  <c r="Y64" i="13"/>
  <c r="R61" i="13"/>
  <c r="AH61" i="13"/>
  <c r="M62" i="13"/>
  <c r="AC62" i="13"/>
  <c r="X63" i="13"/>
  <c r="AF63" i="13"/>
  <c r="T64" i="13"/>
  <c r="AJ64" i="13"/>
  <c r="AJ61" i="13"/>
  <c r="O62" i="13"/>
  <c r="AE62" i="13"/>
  <c r="M61" i="13"/>
  <c r="AF62" i="13"/>
  <c r="AA63" i="13"/>
  <c r="V64" i="13"/>
  <c r="AL61" i="13"/>
  <c r="Q62" i="13"/>
  <c r="AA51" i="13"/>
  <c r="AM31" i="13"/>
  <c r="M56" i="13"/>
  <c r="AJ44" i="13"/>
  <c r="R31" i="13"/>
  <c r="AF58" i="13"/>
  <c r="V38" i="13"/>
  <c r="AG40" i="13"/>
  <c r="AG43" i="13"/>
  <c r="R57" i="13"/>
  <c r="T38" i="13"/>
  <c r="AH37" i="13"/>
  <c r="Q40" i="13"/>
  <c r="AH59" i="13"/>
  <c r="Q56" i="13"/>
  <c r="AJ33" i="13"/>
  <c r="O35" i="13"/>
  <c r="Z31" i="13"/>
  <c r="R33" i="13"/>
  <c r="M35" i="13"/>
  <c r="AH35" i="13"/>
  <c r="AN38" i="13"/>
  <c r="AE40" i="13"/>
  <c r="T30" i="13"/>
  <c r="AH36" i="13"/>
  <c r="X37" i="13"/>
  <c r="T41" i="13"/>
  <c r="AJ43" i="13"/>
  <c r="AJ52" i="13"/>
  <c r="R54" i="13"/>
  <c r="O56" i="13"/>
  <c r="AC58" i="13"/>
  <c r="R59" i="13"/>
  <c r="V30" i="13"/>
  <c r="AJ32" i="13"/>
  <c r="V41" i="13"/>
  <c r="AL52" i="13"/>
  <c r="S59" i="13"/>
  <c r="AF33" i="13"/>
  <c r="AL36" i="13"/>
  <c r="AN52" i="13"/>
  <c r="AA52" i="13"/>
  <c r="AL53" i="13"/>
  <c r="R56" i="13"/>
  <c r="AG58" i="13"/>
  <c r="M32" i="13"/>
  <c r="AH32" i="13"/>
  <c r="AH33" i="13"/>
  <c r="M36" i="13"/>
  <c r="AH43" i="13"/>
  <c r="AH44" i="13"/>
  <c r="AJ54" i="13"/>
  <c r="AJ57" i="13"/>
  <c r="AL30" i="13"/>
  <c r="T33" i="13"/>
  <c r="X35" i="13"/>
  <c r="AA37" i="13"/>
  <c r="Q43" i="13"/>
  <c r="T44" i="13"/>
  <c r="T45" i="13"/>
  <c r="AH45" i="13"/>
  <c r="AC51" i="13"/>
  <c r="AL51" i="13"/>
  <c r="AJ56" i="13"/>
  <c r="X58" i="13"/>
  <c r="T59" i="13"/>
  <c r="AJ59" i="13"/>
  <c r="AM30" i="13"/>
  <c r="Z35" i="13"/>
  <c r="AM51" i="13"/>
  <c r="AL54" i="13"/>
  <c r="AL57" i="13"/>
  <c r="X30" i="13"/>
  <c r="AH31" i="13"/>
  <c r="R32" i="13"/>
  <c r="Q35" i="13"/>
  <c r="M37" i="13"/>
  <c r="AC37" i="13"/>
  <c r="AL40" i="13"/>
  <c r="V45" i="13"/>
  <c r="AJ45" i="13"/>
  <c r="AE51" i="13"/>
  <c r="AN51" i="13"/>
  <c r="AH52" i="13"/>
  <c r="T53" i="13"/>
  <c r="AM54" i="13"/>
  <c r="AM56" i="13"/>
  <c r="AC57" i="13"/>
  <c r="AM57" i="13"/>
  <c r="AA58" i="13"/>
  <c r="AM58" i="13"/>
  <c r="V59" i="13"/>
  <c r="AL59" i="13"/>
  <c r="AA30" i="13"/>
  <c r="AL32" i="13"/>
  <c r="X33" i="13"/>
  <c r="AL33" i="13"/>
  <c r="R35" i="13"/>
  <c r="AM40" i="13"/>
  <c r="AL43" i="13"/>
  <c r="X44" i="13"/>
  <c r="AM44" i="13"/>
  <c r="AF51" i="13"/>
  <c r="AE54" i="13"/>
  <c r="AN54" i="13"/>
  <c r="AN57" i="13"/>
  <c r="AN59" i="13"/>
  <c r="AM32" i="13"/>
  <c r="AM33" i="13"/>
  <c r="AF37" i="13"/>
  <c r="AM43" i="13"/>
  <c r="Z44" i="13"/>
  <c r="AN44" i="13"/>
  <c r="Y45" i="13"/>
  <c r="AL45" i="13"/>
  <c r="AF54" i="13"/>
  <c r="AE57" i="13"/>
  <c r="AL31" i="13"/>
  <c r="T35" i="13"/>
  <c r="AG37" i="13"/>
  <c r="Z45" i="13"/>
  <c r="AH51" i="13"/>
  <c r="O58" i="13"/>
  <c r="S53" i="13"/>
  <c r="T54" i="13"/>
  <c r="AE56" i="13"/>
  <c r="M58" i="13"/>
  <c r="AA59" i="13"/>
  <c r="V51" i="13"/>
  <c r="AG52" i="13"/>
  <c r="M53" i="13"/>
  <c r="X54" i="13"/>
  <c r="AA56" i="13"/>
  <c r="Q58" i="13"/>
  <c r="AF59" i="13"/>
  <c r="X51" i="13"/>
  <c r="Y54" i="13"/>
  <c r="R58" i="13"/>
  <c r="V54" i="13"/>
  <c r="Z51" i="13"/>
  <c r="AC56" i="13"/>
  <c r="Q53" i="13"/>
  <c r="Z59" i="13"/>
  <c r="Y31" i="13"/>
  <c r="Q32" i="13"/>
  <c r="O33" i="13"/>
  <c r="AA35" i="13"/>
  <c r="AC36" i="13"/>
  <c r="Y37" i="13"/>
  <c r="V40" i="13"/>
  <c r="AF40" i="13"/>
  <c r="M44" i="13"/>
  <c r="AE30" i="13"/>
  <c r="Q31" i="13"/>
  <c r="AA31" i="13"/>
  <c r="T32" i="13"/>
  <c r="Q33" i="13"/>
  <c r="AE33" i="13"/>
  <c r="AE36" i="13"/>
  <c r="X40" i="13"/>
  <c r="O44" i="13"/>
  <c r="AE35" i="13"/>
  <c r="AF36" i="13"/>
  <c r="Y40" i="13"/>
  <c r="Y44" i="13"/>
  <c r="T31" i="13"/>
  <c r="AF35" i="13"/>
  <c r="Q37" i="13"/>
  <c r="AA40" i="13"/>
  <c r="M43" i="13"/>
  <c r="AC43" i="13"/>
  <c r="Q44" i="13"/>
  <c r="AE31" i="13"/>
  <c r="Y41" i="13"/>
  <c r="R44" i="13"/>
  <c r="Y30" i="13"/>
  <c r="V31" i="13"/>
  <c r="AG31" i="13"/>
  <c r="M33" i="13"/>
  <c r="AA36" i="13"/>
  <c r="Z41" i="13"/>
  <c r="AE43" i="13"/>
  <c r="M30" i="13"/>
  <c r="AC30" i="13"/>
  <c r="AF31" i="13"/>
  <c r="AN31" i="13"/>
  <c r="S32" i="13"/>
  <c r="AA32" i="13"/>
  <c r="V33" i="13"/>
  <c r="Y35" i="13"/>
  <c r="AG35" i="13"/>
  <c r="T36" i="13"/>
  <c r="AJ36" i="13"/>
  <c r="O37" i="13"/>
  <c r="M38" i="13"/>
  <c r="AN41" i="13"/>
  <c r="AM41" i="13"/>
  <c r="AG44" i="13"/>
  <c r="AE44" i="13"/>
  <c r="AC44" i="13"/>
  <c r="AA44" i="13"/>
  <c r="O30" i="13"/>
  <c r="AC32" i="13"/>
  <c r="V36" i="13"/>
  <c r="AG38" i="13"/>
  <c r="AE38" i="13"/>
  <c r="O41" i="13"/>
  <c r="M41" i="13"/>
  <c r="AJ41" i="13"/>
  <c r="Y57" i="13"/>
  <c r="T57" i="13"/>
  <c r="Z57" i="13"/>
  <c r="X57" i="13"/>
  <c r="V57" i="13"/>
  <c r="AF30" i="13"/>
  <c r="AN30" i="13"/>
  <c r="S31" i="13"/>
  <c r="V32" i="13"/>
  <c r="Y33" i="13"/>
  <c r="AG33" i="13"/>
  <c r="AJ35" i="13"/>
  <c r="O36" i="13"/>
  <c r="AM36" i="13"/>
  <c r="R37" i="13"/>
  <c r="Z37" i="13"/>
  <c r="AC38" i="13"/>
  <c r="T43" i="13"/>
  <c r="Z43" i="13"/>
  <c r="X43" i="13"/>
  <c r="AF44" i="13"/>
  <c r="Q30" i="13"/>
  <c r="AE32" i="13"/>
  <c r="X36" i="13"/>
  <c r="AM37" i="13"/>
  <c r="AL37" i="13"/>
  <c r="AJ37" i="13"/>
  <c r="M40" i="13"/>
  <c r="R40" i="13"/>
  <c r="AJ40" i="13"/>
  <c r="AH40" i="13"/>
  <c r="Q41" i="13"/>
  <c r="AL41" i="13"/>
  <c r="V43" i="13"/>
  <c r="R30" i="13"/>
  <c r="AH30" i="13"/>
  <c r="M31" i="13"/>
  <c r="X32" i="13"/>
  <c r="AF32" i="13"/>
  <c r="AA33" i="13"/>
  <c r="AL35" i="13"/>
  <c r="Q36" i="13"/>
  <c r="Y36" i="13"/>
  <c r="T37" i="13"/>
  <c r="Z38" i="13"/>
  <c r="Y38" i="13"/>
  <c r="AF38" i="13"/>
  <c r="O40" i="13"/>
  <c r="R41" i="13"/>
  <c r="R38" i="13"/>
  <c r="Q38" i="13"/>
  <c r="O38" i="13"/>
  <c r="Y32" i="13"/>
  <c r="AM35" i="13"/>
  <c r="R36" i="13"/>
  <c r="AH38" i="13"/>
  <c r="AM38" i="13"/>
  <c r="S41" i="13"/>
  <c r="AG41" i="13"/>
  <c r="AF41" i="13"/>
  <c r="AE41" i="13"/>
  <c r="AC41" i="13"/>
  <c r="AA45" i="13"/>
  <c r="AG45" i="13"/>
  <c r="AF45" i="13"/>
  <c r="AE45" i="13"/>
  <c r="AC45" i="13"/>
  <c r="AJ38" i="13"/>
  <c r="S43" i="13"/>
  <c r="R43" i="13"/>
  <c r="T52" i="13"/>
  <c r="Z52" i="13"/>
  <c r="Y52" i="13"/>
  <c r="X52" i="13"/>
  <c r="V52" i="13"/>
  <c r="Z40" i="13"/>
  <c r="AF43" i="13"/>
  <c r="M45" i="13"/>
  <c r="Q51" i="13"/>
  <c r="Y51" i="13"/>
  <c r="M52" i="13"/>
  <c r="Z53" i="13"/>
  <c r="X53" i="13"/>
  <c r="AE53" i="13"/>
  <c r="M54" i="13"/>
  <c r="S54" i="13"/>
  <c r="V58" i="13"/>
  <c r="T58" i="13"/>
  <c r="AN58" i="13"/>
  <c r="R51" i="13"/>
  <c r="AG53" i="13"/>
  <c r="X56" i="13"/>
  <c r="V56" i="13"/>
  <c r="O45" i="13"/>
  <c r="AM45" i="13"/>
  <c r="S51" i="13"/>
  <c r="AH53" i="13"/>
  <c r="AN53" i="13"/>
  <c r="AG56" i="13"/>
  <c r="S57" i="13"/>
  <c r="Q57" i="13"/>
  <c r="Q52" i="13"/>
  <c r="O53" i="13"/>
  <c r="Y53" i="13"/>
  <c r="AJ53" i="13"/>
  <c r="Q54" i="13"/>
  <c r="Y56" i="13"/>
  <c r="O57" i="13"/>
  <c r="Y58" i="13"/>
  <c r="Q59" i="13"/>
  <c r="O59" i="13"/>
  <c r="X59" i="13"/>
  <c r="Q45" i="13"/>
  <c r="M51" i="13"/>
  <c r="R52" i="13"/>
  <c r="AA53" i="13"/>
  <c r="AC54" i="13"/>
  <c r="AA54" i="13"/>
  <c r="Z56" i="13"/>
  <c r="AN56" i="13"/>
  <c r="AL56" i="13"/>
  <c r="AA57" i="13"/>
  <c r="AG57" i="13"/>
  <c r="R45" i="13"/>
  <c r="S52" i="13"/>
  <c r="AL58" i="13"/>
  <c r="AJ58" i="13"/>
  <c r="AE52" i="13"/>
  <c r="AC52" i="13"/>
  <c r="AC53" i="13"/>
  <c r="AG59" i="13"/>
  <c r="AE59" i="13"/>
  <c r="Z57" i="12"/>
  <c r="V58" i="12"/>
  <c r="S57" i="12"/>
  <c r="Z41" i="12"/>
  <c r="S44" i="12"/>
  <c r="AC56" i="12"/>
  <c r="AN57" i="12"/>
  <c r="AA59" i="12"/>
  <c r="Y60" i="12"/>
  <c r="S56" i="12"/>
  <c r="AF56" i="12"/>
  <c r="S58" i="12"/>
  <c r="AE58" i="12"/>
  <c r="V59" i="12"/>
  <c r="AF59" i="12"/>
  <c r="Q60" i="12"/>
  <c r="AE56" i="12"/>
  <c r="V57" i="12"/>
  <c r="AF57" i="12"/>
  <c r="AF58" i="12"/>
  <c r="AG59" i="12"/>
  <c r="S60" i="12"/>
  <c r="AJ60" i="12"/>
  <c r="AG57" i="12"/>
  <c r="X59" i="12"/>
  <c r="T60" i="12"/>
  <c r="AG60" i="12"/>
  <c r="AA41" i="12"/>
  <c r="V56" i="12"/>
  <c r="AL56" i="12"/>
  <c r="Q57" i="12"/>
  <c r="T58" i="12"/>
  <c r="AJ58" i="12"/>
  <c r="O59" i="12"/>
  <c r="AE59" i="12"/>
  <c r="AM59" i="12"/>
  <c r="R60" i="12"/>
  <c r="Z60" i="12"/>
  <c r="AH60" i="12"/>
  <c r="AM56" i="12"/>
  <c r="R57" i="12"/>
  <c r="AH57" i="12"/>
  <c r="M58" i="12"/>
  <c r="AA60" i="12"/>
  <c r="X56" i="12"/>
  <c r="Q59" i="12"/>
  <c r="Q56" i="12"/>
  <c r="Y56" i="12"/>
  <c r="AJ57" i="12"/>
  <c r="O58" i="12"/>
  <c r="AM58" i="12"/>
  <c r="R59" i="12"/>
  <c r="AH59" i="12"/>
  <c r="M60" i="12"/>
  <c r="AC60" i="12"/>
  <c r="AL58" i="12"/>
  <c r="Z56" i="12"/>
  <c r="AH56" i="12"/>
  <c r="M57" i="12"/>
  <c r="AC57" i="12"/>
  <c r="X58" i="12"/>
  <c r="AN58" i="12"/>
  <c r="S59" i="12"/>
  <c r="V60" i="12"/>
  <c r="AL60" i="12"/>
  <c r="AL57" i="12"/>
  <c r="Q58" i="12"/>
  <c r="Y58" i="12"/>
  <c r="AE60" i="12"/>
  <c r="AM60" i="12"/>
  <c r="O41" i="12"/>
  <c r="AF41" i="12"/>
  <c r="AL43" i="12"/>
  <c r="AC44" i="12"/>
  <c r="AC40" i="12"/>
  <c r="AG41" i="12"/>
  <c r="X41" i="12"/>
  <c r="AH41" i="12"/>
  <c r="R42" i="12"/>
  <c r="M40" i="12"/>
  <c r="Y41" i="12"/>
  <c r="AA43" i="12"/>
  <c r="R44" i="12"/>
  <c r="AJ40" i="12"/>
  <c r="Q41" i="12"/>
  <c r="S42" i="12"/>
  <c r="AC43" i="12"/>
  <c r="AM43" i="12"/>
  <c r="AF44" i="12"/>
  <c r="R41" i="12"/>
  <c r="AN43" i="12"/>
  <c r="X44" i="12"/>
  <c r="AG44" i="12"/>
  <c r="AL40" i="12"/>
  <c r="S41" i="12"/>
  <c r="AM41" i="12"/>
  <c r="AE43" i="12"/>
  <c r="Y44" i="12"/>
  <c r="AH44" i="12"/>
  <c r="AM40" i="12"/>
  <c r="AN41" i="12"/>
  <c r="AF43" i="12"/>
  <c r="Z44" i="12"/>
  <c r="AN40" i="12"/>
  <c r="V41" i="12"/>
  <c r="AE41" i="12"/>
  <c r="M42" i="12"/>
  <c r="AA42" i="12"/>
  <c r="V43" i="12"/>
  <c r="Q44" i="12"/>
  <c r="AA44" i="12"/>
  <c r="O43" i="12"/>
  <c r="O40" i="12"/>
  <c r="AE40" i="12"/>
  <c r="AC42" i="12"/>
  <c r="X43" i="12"/>
  <c r="V40" i="12"/>
  <c r="X40" i="12"/>
  <c r="AF40" i="12"/>
  <c r="V42" i="12"/>
  <c r="AL42" i="12"/>
  <c r="Q43" i="12"/>
  <c r="Y43" i="12"/>
  <c r="T44" i="12"/>
  <c r="AJ44" i="12"/>
  <c r="Q40" i="12"/>
  <c r="Y40" i="12"/>
  <c r="AG40" i="12"/>
  <c r="AJ41" i="12"/>
  <c r="O42" i="12"/>
  <c r="AE42" i="12"/>
  <c r="AM42" i="12"/>
  <c r="R43" i="12"/>
  <c r="Z43" i="12"/>
  <c r="AH43" i="12"/>
  <c r="M44" i="12"/>
  <c r="AJ42" i="12"/>
  <c r="R40" i="12"/>
  <c r="Z40" i="12"/>
  <c r="X42" i="12"/>
  <c r="AF42" i="12"/>
  <c r="AN42" i="12"/>
  <c r="S43" i="12"/>
  <c r="AL44" i="12"/>
  <c r="Y42" i="12"/>
  <c r="AM44" i="12"/>
  <c r="AL47" i="12"/>
  <c r="AH35" i="12"/>
  <c r="AH30" i="12"/>
  <c r="AJ47" i="12"/>
  <c r="V45" i="12"/>
  <c r="AH47" i="12"/>
  <c r="AE51" i="12"/>
  <c r="AF51" i="12"/>
  <c r="AM48" i="12"/>
  <c r="AJ48" i="12"/>
  <c r="AM38" i="12"/>
  <c r="AH48" i="12"/>
  <c r="AJ37" i="12"/>
  <c r="AF31" i="12"/>
  <c r="AF38" i="12"/>
  <c r="AE54" i="12"/>
  <c r="AG31" i="12"/>
  <c r="AA33" i="12"/>
  <c r="AG38" i="12"/>
  <c r="T45" i="12"/>
  <c r="AF45" i="12"/>
  <c r="AM47" i="12"/>
  <c r="AC52" i="12"/>
  <c r="S53" i="12"/>
  <c r="AF54" i="12"/>
  <c r="AE45" i="12"/>
  <c r="AH32" i="12"/>
  <c r="AE46" i="12"/>
  <c r="M48" i="12"/>
  <c r="AA49" i="12"/>
  <c r="AG54" i="12"/>
  <c r="AA30" i="12"/>
  <c r="AG46" i="12"/>
  <c r="AA51" i="12"/>
  <c r="AF52" i="12"/>
  <c r="AG52" i="12"/>
  <c r="AA31" i="12"/>
  <c r="AH37" i="12"/>
  <c r="AA38" i="12"/>
  <c r="Y45" i="12"/>
  <c r="AC51" i="12"/>
  <c r="R52" i="12"/>
  <c r="AA54" i="12"/>
  <c r="AC48" i="12"/>
  <c r="AE31" i="12"/>
  <c r="AN31" i="12"/>
  <c r="AG32" i="12"/>
  <c r="AG35" i="12"/>
  <c r="AH36" i="12"/>
  <c r="AN37" i="12"/>
  <c r="AE38" i="12"/>
  <c r="O46" i="12"/>
  <c r="X48" i="12"/>
  <c r="T54" i="12"/>
  <c r="AJ53" i="12"/>
  <c r="AH31" i="12"/>
  <c r="AJ32" i="12"/>
  <c r="AA35" i="12"/>
  <c r="AA36" i="12"/>
  <c r="M37" i="12"/>
  <c r="X45" i="12"/>
  <c r="AH46" i="12"/>
  <c r="AL48" i="12"/>
  <c r="AJ51" i="12"/>
  <c r="AH52" i="12"/>
  <c r="T53" i="12"/>
  <c r="Y54" i="12"/>
  <c r="AJ54" i="12"/>
  <c r="AL35" i="12"/>
  <c r="AL45" i="12"/>
  <c r="X46" i="12"/>
  <c r="AE48" i="12"/>
  <c r="AL53" i="12"/>
  <c r="AJ45" i="12"/>
  <c r="AN32" i="12"/>
  <c r="AM35" i="12"/>
  <c r="AC36" i="12"/>
  <c r="AM45" i="12"/>
  <c r="Z46" i="12"/>
  <c r="R48" i="12"/>
  <c r="AF48" i="12"/>
  <c r="AL51" i="12"/>
  <c r="AA52" i="12"/>
  <c r="AL54" i="12"/>
  <c r="AL31" i="12"/>
  <c r="AE35" i="12"/>
  <c r="AN35" i="12"/>
  <c r="AL37" i="12"/>
  <c r="AN38" i="12"/>
  <c r="AN45" i="12"/>
  <c r="AA46" i="12"/>
  <c r="AG48" i="12"/>
  <c r="AM51" i="12"/>
  <c r="AL52" i="12"/>
  <c r="AM54" i="12"/>
  <c r="AM31" i="12"/>
  <c r="AF32" i="12"/>
  <c r="AF35" i="12"/>
  <c r="AG36" i="12"/>
  <c r="AN51" i="12"/>
  <c r="AN54" i="12"/>
  <c r="M49" i="12"/>
  <c r="R49" i="12"/>
  <c r="S49" i="12"/>
  <c r="R46" i="12"/>
  <c r="S46" i="12"/>
  <c r="Q46" i="12"/>
  <c r="Y46" i="12"/>
  <c r="T49" i="12"/>
  <c r="S52" i="12"/>
  <c r="Q54" i="12"/>
  <c r="T46" i="12"/>
  <c r="M47" i="12"/>
  <c r="O48" i="12"/>
  <c r="O49" i="12"/>
  <c r="X49" i="12"/>
  <c r="V54" i="12"/>
  <c r="Z49" i="12"/>
  <c r="Y48" i="12"/>
  <c r="Q48" i="12"/>
  <c r="X54" i="12"/>
  <c r="M36" i="12"/>
  <c r="Z30" i="12"/>
  <c r="M32" i="12"/>
  <c r="X38" i="12"/>
  <c r="Y38" i="12"/>
  <c r="S36" i="12"/>
  <c r="M38" i="12"/>
  <c r="R30" i="12"/>
  <c r="Q32" i="12"/>
  <c r="O38" i="12"/>
  <c r="S30" i="12"/>
  <c r="R32" i="12"/>
  <c r="S32" i="12"/>
  <c r="Q36" i="12"/>
  <c r="T37" i="12"/>
  <c r="R38" i="12"/>
  <c r="M31" i="12"/>
  <c r="R36" i="12"/>
  <c r="T32" i="12"/>
  <c r="M33" i="12"/>
  <c r="T35" i="12"/>
  <c r="T30" i="12"/>
  <c r="X32" i="12"/>
  <c r="Q38" i="12"/>
  <c r="Z38" i="12"/>
  <c r="Y32" i="12"/>
  <c r="S33" i="12"/>
  <c r="X35" i="12"/>
  <c r="Y36" i="12"/>
  <c r="V30" i="12"/>
  <c r="Z32" i="12"/>
  <c r="T33" i="12"/>
  <c r="Y35" i="12"/>
  <c r="Z36" i="12"/>
  <c r="O33" i="12"/>
  <c r="V35" i="12"/>
  <c r="T38" i="12"/>
  <c r="AJ33" i="12"/>
  <c r="O35" i="12"/>
  <c r="O31" i="12"/>
  <c r="Z47" i="12"/>
  <c r="Y47" i="12"/>
  <c r="X47" i="12"/>
  <c r="V47" i="12"/>
  <c r="S51" i="12"/>
  <c r="R51" i="12"/>
  <c r="Q51" i="12"/>
  <c r="O51" i="12"/>
  <c r="M30" i="12"/>
  <c r="AC30" i="12"/>
  <c r="X31" i="12"/>
  <c r="AA32" i="12"/>
  <c r="V33" i="12"/>
  <c r="AL33" i="12"/>
  <c r="Q35" i="12"/>
  <c r="T36" i="12"/>
  <c r="AJ36" i="12"/>
  <c r="O37" i="12"/>
  <c r="AE37" i="12"/>
  <c r="AH38" i="12"/>
  <c r="AC37" i="12"/>
  <c r="AL30" i="12"/>
  <c r="Q31" i="12"/>
  <c r="Y31" i="12"/>
  <c r="AE33" i="12"/>
  <c r="AM33" i="12"/>
  <c r="R35" i="12"/>
  <c r="X37" i="12"/>
  <c r="AF37" i="12"/>
  <c r="S45" i="12"/>
  <c r="R45" i="12"/>
  <c r="Q45" i="12"/>
  <c r="M45" i="12"/>
  <c r="AG47" i="12"/>
  <c r="AF47" i="12"/>
  <c r="AE47" i="12"/>
  <c r="AA47" i="12"/>
  <c r="Z51" i="12"/>
  <c r="Y51" i="12"/>
  <c r="X51" i="12"/>
  <c r="T51" i="12"/>
  <c r="AE53" i="12"/>
  <c r="AG53" i="12"/>
  <c r="AF53" i="12"/>
  <c r="AA53" i="12"/>
  <c r="AC33" i="12"/>
  <c r="V37" i="12"/>
  <c r="O30" i="12"/>
  <c r="AE30" i="12"/>
  <c r="AM30" i="12"/>
  <c r="R31" i="12"/>
  <c r="Z31" i="12"/>
  <c r="AC32" i="12"/>
  <c r="X33" i="12"/>
  <c r="AF33" i="12"/>
  <c r="AN33" i="12"/>
  <c r="S35" i="12"/>
  <c r="V36" i="12"/>
  <c r="AL36" i="12"/>
  <c r="Q37" i="12"/>
  <c r="Y37" i="12"/>
  <c r="AG37" i="12"/>
  <c r="AJ38" i="12"/>
  <c r="O45" i="12"/>
  <c r="AC47" i="12"/>
  <c r="V51" i="12"/>
  <c r="V31" i="12"/>
  <c r="AJ30" i="12"/>
  <c r="X30" i="12"/>
  <c r="AF30" i="12"/>
  <c r="AL32" i="12"/>
  <c r="Q33" i="12"/>
  <c r="Y33" i="12"/>
  <c r="AE36" i="12"/>
  <c r="AM36" i="12"/>
  <c r="R37" i="12"/>
  <c r="AN49" i="12"/>
  <c r="AM49" i="12"/>
  <c r="AL49" i="12"/>
  <c r="AJ49" i="12"/>
  <c r="T47" i="12"/>
  <c r="M51" i="12"/>
  <c r="AC45" i="12"/>
  <c r="AF46" i="12"/>
  <c r="AN46" i="12"/>
  <c r="S47" i="12"/>
  <c r="V48" i="12"/>
  <c r="Y49" i="12"/>
  <c r="AG49" i="12"/>
  <c r="Q52" i="12"/>
  <c r="Z52" i="12"/>
  <c r="AJ52" i="12"/>
  <c r="AM52" i="12"/>
  <c r="Q53" i="12"/>
  <c r="AG45" i="12"/>
  <c r="AJ46" i="12"/>
  <c r="O47" i="12"/>
  <c r="Z48" i="12"/>
  <c r="AC49" i="12"/>
  <c r="V52" i="12"/>
  <c r="V53" i="12"/>
  <c r="R54" i="12"/>
  <c r="M54" i="12"/>
  <c r="M52" i="12"/>
  <c r="O54" i="12"/>
  <c r="AL46" i="12"/>
  <c r="Q47" i="12"/>
  <c r="AE49" i="12"/>
  <c r="X52" i="12"/>
  <c r="O53" i="12"/>
  <c r="R53" i="12"/>
  <c r="X53" i="12"/>
  <c r="AM53" i="12"/>
  <c r="AH53" i="12"/>
  <c r="Y52" i="12"/>
  <c r="Y53" i="12"/>
  <c r="AL44" i="9"/>
  <c r="AN44" i="9"/>
  <c r="M55" i="9"/>
  <c r="AM56" i="9"/>
  <c r="M44" i="9"/>
  <c r="AC56" i="9"/>
  <c r="AF56" i="9"/>
  <c r="AL49" i="9"/>
  <c r="AF52" i="9"/>
  <c r="S56" i="9"/>
  <c r="AH56" i="9"/>
  <c r="AN49" i="9"/>
  <c r="AH55" i="9"/>
  <c r="AA56" i="9"/>
  <c r="AM44" i="9"/>
  <c r="V46" i="9"/>
  <c r="AL47" i="9"/>
  <c r="AF49" i="9"/>
  <c r="AJ52" i="9"/>
  <c r="AJ55" i="9"/>
  <c r="Z46" i="9"/>
  <c r="AL55" i="9"/>
  <c r="AH44" i="9"/>
  <c r="AM45" i="9"/>
  <c r="AM52" i="9"/>
  <c r="AM55" i="9"/>
  <c r="AN56" i="9"/>
  <c r="AN52" i="9"/>
  <c r="AH53" i="9"/>
  <c r="AM47" i="9"/>
  <c r="AG49" i="9"/>
  <c r="R45" i="9"/>
  <c r="AN45" i="9"/>
  <c r="AH46" i="9"/>
  <c r="M53" i="9"/>
  <c r="T44" i="9"/>
  <c r="S45" i="9"/>
  <c r="AA53" i="9"/>
  <c r="AG56" i="9"/>
  <c r="V49" i="9"/>
  <c r="V52" i="9"/>
  <c r="AG53" i="9"/>
  <c r="X49" i="9"/>
  <c r="Y49" i="9"/>
  <c r="X52" i="9"/>
  <c r="Q45" i="9"/>
  <c r="X46" i="9"/>
  <c r="AA49" i="9"/>
  <c r="Y52" i="9"/>
  <c r="Y53" i="9"/>
  <c r="Z53" i="9"/>
  <c r="M47" i="9"/>
  <c r="Q50" i="9"/>
  <c r="O53" i="9"/>
  <c r="M56" i="9"/>
  <c r="AE45" i="9"/>
  <c r="AE47" i="9"/>
  <c r="M45" i="9"/>
  <c r="AF45" i="9"/>
  <c r="R46" i="9"/>
  <c r="AA46" i="9"/>
  <c r="AF47" i="9"/>
  <c r="Q49" i="9"/>
  <c r="Z49" i="9"/>
  <c r="T50" i="9"/>
  <c r="Z52" i="9"/>
  <c r="Q53" i="9"/>
  <c r="O56" i="9"/>
  <c r="Y56" i="9"/>
  <c r="AC45" i="9"/>
  <c r="AC47" i="9"/>
  <c r="X45" i="9"/>
  <c r="AG45" i="9"/>
  <c r="S46" i="9"/>
  <c r="AG47" i="9"/>
  <c r="R49" i="9"/>
  <c r="R53" i="9"/>
  <c r="Y45" i="9"/>
  <c r="T46" i="9"/>
  <c r="AE53" i="9"/>
  <c r="T55" i="9"/>
  <c r="Q56" i="9"/>
  <c r="S50" i="9"/>
  <c r="X56" i="9"/>
  <c r="M50" i="9"/>
  <c r="AA50" i="9"/>
  <c r="AE52" i="9"/>
  <c r="O47" i="9"/>
  <c r="O44" i="9"/>
  <c r="AE44" i="9"/>
  <c r="Z45" i="9"/>
  <c r="AH45" i="9"/>
  <c r="M46" i="9"/>
  <c r="AC46" i="9"/>
  <c r="X47" i="9"/>
  <c r="AN47" i="9"/>
  <c r="S49" i="9"/>
  <c r="V50" i="9"/>
  <c r="AL50" i="9"/>
  <c r="Q52" i="9"/>
  <c r="AG52" i="9"/>
  <c r="T53" i="9"/>
  <c r="AJ53" i="9"/>
  <c r="O55" i="9"/>
  <c r="AE55" i="9"/>
  <c r="Z56" i="9"/>
  <c r="AC44" i="9"/>
  <c r="AJ50" i="9"/>
  <c r="X44" i="9"/>
  <c r="AF44" i="9"/>
  <c r="AL46" i="9"/>
  <c r="Q47" i="9"/>
  <c r="Y47" i="9"/>
  <c r="AJ49" i="9"/>
  <c r="O50" i="9"/>
  <c r="AE50" i="9"/>
  <c r="AM50" i="9"/>
  <c r="R52" i="9"/>
  <c r="AC53" i="9"/>
  <c r="X55" i="9"/>
  <c r="AF55" i="9"/>
  <c r="V44" i="9"/>
  <c r="AJ46" i="9"/>
  <c r="V55" i="9"/>
  <c r="Q44" i="9"/>
  <c r="Y44" i="9"/>
  <c r="AG44" i="9"/>
  <c r="T45" i="9"/>
  <c r="AJ45" i="9"/>
  <c r="O46" i="9"/>
  <c r="AE46" i="9"/>
  <c r="AM46" i="9"/>
  <c r="R47" i="9"/>
  <c r="Z47" i="9"/>
  <c r="AH47" i="9"/>
  <c r="M49" i="9"/>
  <c r="AC49" i="9"/>
  <c r="X50" i="9"/>
  <c r="AF50" i="9"/>
  <c r="AN50" i="9"/>
  <c r="S52" i="9"/>
  <c r="AA52" i="9"/>
  <c r="V53" i="9"/>
  <c r="AL53" i="9"/>
  <c r="Q55" i="9"/>
  <c r="Y55" i="9"/>
  <c r="AG55" i="9"/>
  <c r="T56" i="9"/>
  <c r="AJ56" i="9"/>
  <c r="O52" i="9"/>
  <c r="R44" i="9"/>
  <c r="AF46" i="9"/>
  <c r="Y50" i="9"/>
  <c r="AG50" i="9"/>
  <c r="AM53" i="9"/>
  <c r="R55" i="9"/>
  <c r="V47" i="9"/>
  <c r="AC55" i="9"/>
  <c r="L49" i="13" l="1"/>
  <c r="L48" i="13"/>
  <c r="L47" i="13"/>
  <c r="L63" i="13"/>
  <c r="L62" i="13"/>
  <c r="L64" i="13"/>
  <c r="L36" i="13"/>
  <c r="L32" i="13"/>
  <c r="L38" i="13"/>
  <c r="L33" i="13"/>
  <c r="L59" i="13"/>
  <c r="L41" i="13"/>
  <c r="L56" i="13"/>
  <c r="L35" i="13"/>
  <c r="L37" i="13"/>
  <c r="L54" i="13"/>
  <c r="L58" i="13"/>
  <c r="L57" i="13"/>
  <c r="L51" i="13"/>
  <c r="L52" i="13"/>
  <c r="L53" i="13"/>
  <c r="L31" i="13"/>
  <c r="L44" i="13"/>
  <c r="L30" i="13"/>
  <c r="L43" i="13"/>
  <c r="L40" i="13"/>
  <c r="L59" i="12"/>
  <c r="L60" i="12"/>
  <c r="L57" i="12"/>
  <c r="L58" i="12"/>
  <c r="L41" i="12"/>
  <c r="L43" i="12"/>
  <c r="L42" i="12"/>
  <c r="L44" i="12"/>
  <c r="L48" i="12"/>
  <c r="L46" i="12"/>
  <c r="L54" i="12"/>
  <c r="L38" i="12"/>
  <c r="L49" i="12"/>
  <c r="L52" i="12"/>
  <c r="L51" i="12"/>
  <c r="L53" i="12"/>
  <c r="L47" i="12"/>
  <c r="L35" i="12"/>
  <c r="L36" i="12"/>
  <c r="L37" i="12"/>
  <c r="L31" i="12"/>
  <c r="L30" i="12"/>
  <c r="L33" i="12"/>
  <c r="L32" i="12"/>
  <c r="L53" i="9"/>
  <c r="L49" i="9"/>
  <c r="L45" i="9"/>
  <c r="L47" i="9"/>
  <c r="L52" i="9"/>
  <c r="L56" i="9"/>
  <c r="L55" i="9"/>
  <c r="L44" i="9"/>
  <c r="L50" i="9"/>
  <c r="L46" i="9"/>
  <c r="AK68" i="11" l="1"/>
  <c r="AI68" i="11"/>
  <c r="AN68" i="11" s="1"/>
  <c r="AD68" i="11"/>
  <c r="AB68" i="11"/>
  <c r="AF68" i="11" s="1"/>
  <c r="W68" i="11"/>
  <c r="U68" i="11"/>
  <c r="X68" i="11" s="1"/>
  <c r="P68" i="11"/>
  <c r="N68" i="11"/>
  <c r="O68" i="11" s="1"/>
  <c r="AK67" i="11"/>
  <c r="AI67" i="11"/>
  <c r="AJ67" i="11" s="1"/>
  <c r="AD67" i="11"/>
  <c r="AC67" i="11"/>
  <c r="AB67" i="11"/>
  <c r="AE67" i="11" s="1"/>
  <c r="AA67" i="11"/>
  <c r="W67" i="11"/>
  <c r="U67" i="11"/>
  <c r="T67" i="11" s="1"/>
  <c r="P67" i="11"/>
  <c r="N67" i="11"/>
  <c r="S67" i="11" s="1"/>
  <c r="AK66" i="11"/>
  <c r="AI66" i="11"/>
  <c r="AN66" i="11" s="1"/>
  <c r="AG66" i="11"/>
  <c r="AF66" i="11"/>
  <c r="AE66" i="11"/>
  <c r="AD66" i="11"/>
  <c r="AB66" i="11"/>
  <c r="AC66" i="11" s="1"/>
  <c r="W66" i="11"/>
  <c r="U66" i="11"/>
  <c r="Y66" i="11" s="1"/>
  <c r="P66" i="11"/>
  <c r="N66" i="11"/>
  <c r="Q66" i="11" s="1"/>
  <c r="AK65" i="11"/>
  <c r="AI65" i="11"/>
  <c r="AL65" i="11" s="1"/>
  <c r="AD65" i="11"/>
  <c r="AB65" i="11"/>
  <c r="AE65" i="11" s="1"/>
  <c r="W65" i="11"/>
  <c r="U65" i="11"/>
  <c r="V65" i="11" s="1"/>
  <c r="P65" i="11"/>
  <c r="N65" i="11"/>
  <c r="Q65" i="11" s="1"/>
  <c r="AK64" i="11"/>
  <c r="AI64" i="11"/>
  <c r="AL64" i="11" s="1"/>
  <c r="AD64" i="11"/>
  <c r="AB64" i="11"/>
  <c r="AA64" i="11" s="1"/>
  <c r="W64" i="11"/>
  <c r="U64" i="11"/>
  <c r="Z64" i="11" s="1"/>
  <c r="P64" i="11"/>
  <c r="N64" i="11"/>
  <c r="Q64" i="11" s="1"/>
  <c r="AK62" i="11"/>
  <c r="AI62" i="11"/>
  <c r="AH62" i="11" s="1"/>
  <c r="AD62" i="11"/>
  <c r="AB62" i="11"/>
  <c r="AE62" i="11" s="1"/>
  <c r="W62" i="11"/>
  <c r="U62" i="11"/>
  <c r="P62" i="11"/>
  <c r="N62" i="11"/>
  <c r="R62" i="11" s="1"/>
  <c r="AK61" i="11"/>
  <c r="AI61" i="11"/>
  <c r="AJ61" i="11" s="1"/>
  <c r="AD61" i="11"/>
  <c r="AB61" i="11"/>
  <c r="W61" i="11"/>
  <c r="U61" i="11"/>
  <c r="Y61" i="11" s="1"/>
  <c r="P61" i="11"/>
  <c r="N61" i="11"/>
  <c r="R61" i="11" s="1"/>
  <c r="AK60" i="11"/>
  <c r="AI60" i="11"/>
  <c r="AM60" i="11" s="1"/>
  <c r="AD60" i="11"/>
  <c r="AB60" i="11"/>
  <c r="AF60" i="11" s="1"/>
  <c r="W60" i="11"/>
  <c r="U60" i="11"/>
  <c r="P60" i="11"/>
  <c r="N60" i="11"/>
  <c r="M60" i="11" s="1"/>
  <c r="AK59" i="11"/>
  <c r="AI59" i="11"/>
  <c r="AH59" i="11" s="1"/>
  <c r="AD59" i="11"/>
  <c r="AB59" i="11"/>
  <c r="AG59" i="11" s="1"/>
  <c r="W59" i="11"/>
  <c r="U59" i="11"/>
  <c r="V59" i="11" s="1"/>
  <c r="P59" i="11"/>
  <c r="N59" i="11"/>
  <c r="R59" i="11" s="1"/>
  <c r="AK58" i="11"/>
  <c r="AI58" i="11"/>
  <c r="AL58" i="11" s="1"/>
  <c r="AD58" i="11"/>
  <c r="AB58" i="11"/>
  <c r="AF58" i="11" s="1"/>
  <c r="W58" i="11"/>
  <c r="U58" i="11"/>
  <c r="T58" i="11" s="1"/>
  <c r="P58" i="11"/>
  <c r="N58" i="11"/>
  <c r="R58" i="11" s="1"/>
  <c r="AK57" i="11"/>
  <c r="AI57" i="11"/>
  <c r="AM57" i="11" s="1"/>
  <c r="AD57" i="11"/>
  <c r="AB57" i="11"/>
  <c r="AG57" i="11" s="1"/>
  <c r="W57" i="11"/>
  <c r="U57" i="11"/>
  <c r="Z57" i="11" s="1"/>
  <c r="P57" i="11"/>
  <c r="N57" i="11"/>
  <c r="AK56" i="11"/>
  <c r="AI56" i="11"/>
  <c r="AL56" i="11" s="1"/>
  <c r="AD56" i="11"/>
  <c r="AB56" i="11"/>
  <c r="AE56" i="11" s="1"/>
  <c r="W56" i="11"/>
  <c r="U56" i="11"/>
  <c r="Y56" i="11" s="1"/>
  <c r="P56" i="11"/>
  <c r="N56" i="11"/>
  <c r="AK54" i="11"/>
  <c r="AI54" i="11"/>
  <c r="AD54" i="11"/>
  <c r="AB54" i="11"/>
  <c r="AG54" i="11" s="1"/>
  <c r="W54" i="11"/>
  <c r="U54" i="11"/>
  <c r="Y54" i="11" s="1"/>
  <c r="P54" i="11"/>
  <c r="N54" i="11"/>
  <c r="Q54" i="11" s="1"/>
  <c r="AK53" i="11"/>
  <c r="AI53" i="11"/>
  <c r="AL53" i="11" s="1"/>
  <c r="AD53" i="11"/>
  <c r="AB53" i="11"/>
  <c r="W53" i="11"/>
  <c r="U53" i="11"/>
  <c r="V53" i="11" s="1"/>
  <c r="P53" i="11"/>
  <c r="N53" i="11"/>
  <c r="Q53" i="11" s="1"/>
  <c r="AK52" i="11"/>
  <c r="AI52" i="11"/>
  <c r="AL52" i="11" s="1"/>
  <c r="AD52" i="11"/>
  <c r="AB52" i="11"/>
  <c r="AE52" i="11" s="1"/>
  <c r="W52" i="11"/>
  <c r="U52" i="11"/>
  <c r="X52" i="11" s="1"/>
  <c r="P52" i="11"/>
  <c r="N52" i="11"/>
  <c r="M52" i="11" s="1"/>
  <c r="AK50" i="11"/>
  <c r="AI50" i="11"/>
  <c r="AH50" i="11" s="1"/>
  <c r="AD50" i="11"/>
  <c r="AB50" i="11"/>
  <c r="AA50" i="11" s="1"/>
  <c r="W50" i="11"/>
  <c r="U50" i="11"/>
  <c r="P50" i="11"/>
  <c r="N50" i="11"/>
  <c r="R50" i="11" s="1"/>
  <c r="AK49" i="11"/>
  <c r="AI49" i="11"/>
  <c r="AM49" i="11" s="1"/>
  <c r="AD49" i="11"/>
  <c r="AB49" i="11"/>
  <c r="AF49" i="11" s="1"/>
  <c r="W49" i="11"/>
  <c r="U49" i="11"/>
  <c r="X49" i="11" s="1"/>
  <c r="P49" i="11"/>
  <c r="N49" i="11"/>
  <c r="AK48" i="11"/>
  <c r="AI48" i="11"/>
  <c r="AD48" i="11"/>
  <c r="AB48" i="11"/>
  <c r="AF48" i="11" s="1"/>
  <c r="W48" i="11"/>
  <c r="U48" i="11"/>
  <c r="T48" i="11" s="1"/>
  <c r="P48" i="11"/>
  <c r="N48" i="11"/>
  <c r="M48" i="11" s="1"/>
  <c r="AK47" i="11"/>
  <c r="AI47" i="11"/>
  <c r="AH47" i="11" s="1"/>
  <c r="AD47" i="11"/>
  <c r="AB47" i="11"/>
  <c r="AF47" i="11" s="1"/>
  <c r="W47" i="11"/>
  <c r="U47" i="11"/>
  <c r="Y47" i="11" s="1"/>
  <c r="P47" i="11"/>
  <c r="N47" i="11"/>
  <c r="R47" i="11" s="1"/>
  <c r="AK46" i="11"/>
  <c r="AI46" i="11"/>
  <c r="AJ46" i="11" s="1"/>
  <c r="AD46" i="11"/>
  <c r="AB46" i="11"/>
  <c r="AA46" i="11" s="1"/>
  <c r="W46" i="11"/>
  <c r="U46" i="11"/>
  <c r="V46" i="11" s="1"/>
  <c r="P46" i="11"/>
  <c r="N46" i="11"/>
  <c r="S46" i="11" s="1"/>
  <c r="AK45" i="11"/>
  <c r="AI45" i="11"/>
  <c r="AN45" i="11" s="1"/>
  <c r="AD45" i="11"/>
  <c r="AB45" i="11"/>
  <c r="AA45" i="11" s="1"/>
  <c r="W45" i="11"/>
  <c r="U45" i="11"/>
  <c r="Z45" i="11" s="1"/>
  <c r="P45" i="11"/>
  <c r="N45" i="11"/>
  <c r="R45" i="11" s="1"/>
  <c r="AK44" i="11"/>
  <c r="AI44" i="11"/>
  <c r="AM44" i="11" s="1"/>
  <c r="AD44" i="11"/>
  <c r="AB44" i="11"/>
  <c r="AE44" i="11" s="1"/>
  <c r="W44" i="11"/>
  <c r="U44" i="11"/>
  <c r="T44" i="11" s="1"/>
  <c r="P44" i="11"/>
  <c r="N44" i="11"/>
  <c r="O44" i="11" s="1"/>
  <c r="AK43" i="11"/>
  <c r="AI43" i="11"/>
  <c r="AJ43" i="11" s="1"/>
  <c r="AD43" i="11"/>
  <c r="AB43" i="11"/>
  <c r="AF43" i="11" s="1"/>
  <c r="W43" i="11"/>
  <c r="U43" i="11"/>
  <c r="T43" i="11" s="1"/>
  <c r="P43" i="11"/>
  <c r="N43" i="11"/>
  <c r="S43" i="11" s="1"/>
  <c r="AK41" i="11"/>
  <c r="AI41" i="11"/>
  <c r="AH41" i="11" s="1"/>
  <c r="AD41" i="11"/>
  <c r="AB41" i="11"/>
  <c r="AG41" i="11" s="1"/>
  <c r="W41" i="11"/>
  <c r="U41" i="11"/>
  <c r="Y41" i="11" s="1"/>
  <c r="P41" i="11"/>
  <c r="N41" i="11"/>
  <c r="Q41" i="11" s="1"/>
  <c r="AK40" i="11"/>
  <c r="AI40" i="11"/>
  <c r="AL40" i="11" s="1"/>
  <c r="AD40" i="11"/>
  <c r="AB40" i="11"/>
  <c r="AC40" i="11" s="1"/>
  <c r="W40" i="11"/>
  <c r="U40" i="11"/>
  <c r="V40" i="11" s="1"/>
  <c r="P40" i="11"/>
  <c r="N40" i="11"/>
  <c r="S40" i="11" s="1"/>
  <c r="AK38" i="11"/>
  <c r="AI38" i="11"/>
  <c r="AL38" i="11" s="1"/>
  <c r="AD38" i="11"/>
  <c r="AB38" i="11"/>
  <c r="AA38" i="11" s="1"/>
  <c r="W38" i="11"/>
  <c r="U38" i="11"/>
  <c r="Z38" i="11" s="1"/>
  <c r="P38" i="11"/>
  <c r="N38" i="11"/>
  <c r="S38" i="11" s="1"/>
  <c r="AK37" i="11"/>
  <c r="AI37" i="11"/>
  <c r="AN37" i="11" s="1"/>
  <c r="AD37" i="11"/>
  <c r="AB37" i="11"/>
  <c r="AF37" i="11" s="1"/>
  <c r="W37" i="11"/>
  <c r="U37" i="11"/>
  <c r="X37" i="11" s="1"/>
  <c r="P37" i="11"/>
  <c r="N37" i="11"/>
  <c r="O37" i="11" s="1"/>
  <c r="AK35" i="11"/>
  <c r="AI35" i="11"/>
  <c r="AJ35" i="11" s="1"/>
  <c r="AD35" i="11"/>
  <c r="AB35" i="11"/>
  <c r="AC35" i="11" s="1"/>
  <c r="W35" i="11"/>
  <c r="U35" i="11"/>
  <c r="Z35" i="11" s="1"/>
  <c r="P35" i="11"/>
  <c r="N35" i="11"/>
  <c r="M35" i="11" s="1"/>
  <c r="AK34" i="11"/>
  <c r="AI34" i="11"/>
  <c r="AH34" i="11" s="1"/>
  <c r="AD34" i="11"/>
  <c r="AB34" i="11"/>
  <c r="AG34" i="11" s="1"/>
  <c r="W34" i="11"/>
  <c r="U34" i="11"/>
  <c r="Z34" i="11" s="1"/>
  <c r="P34" i="11"/>
  <c r="N34" i="11"/>
  <c r="R34" i="11" s="1"/>
  <c r="AK33" i="11"/>
  <c r="AI33" i="11"/>
  <c r="AM33" i="11" s="1"/>
  <c r="AD33" i="11"/>
  <c r="AB33" i="11"/>
  <c r="AE33" i="11" s="1"/>
  <c r="W33" i="11"/>
  <c r="U33" i="11"/>
  <c r="V33" i="11" s="1"/>
  <c r="P33" i="11"/>
  <c r="N33" i="11"/>
  <c r="O33" i="11" s="1"/>
  <c r="AK32" i="11"/>
  <c r="AI32" i="11"/>
  <c r="AJ32" i="11" s="1"/>
  <c r="AD32" i="11"/>
  <c r="AB32" i="11"/>
  <c r="AC32" i="11" s="1"/>
  <c r="W32" i="11"/>
  <c r="U32" i="11"/>
  <c r="T32" i="11" s="1"/>
  <c r="P32" i="11"/>
  <c r="N32" i="11"/>
  <c r="S32" i="11" s="1"/>
  <c r="AK31" i="11"/>
  <c r="AI31" i="11"/>
  <c r="AN31" i="11" s="1"/>
  <c r="AD31" i="11"/>
  <c r="AB31" i="11"/>
  <c r="AG31" i="11" s="1"/>
  <c r="W31" i="11"/>
  <c r="U31" i="11"/>
  <c r="Y31" i="11" s="1"/>
  <c r="P31" i="11"/>
  <c r="N31" i="11"/>
  <c r="Q31" i="11" s="1"/>
  <c r="AK30" i="11"/>
  <c r="AI30" i="11"/>
  <c r="AL30" i="11" s="1"/>
  <c r="AD30" i="11"/>
  <c r="AB30" i="11"/>
  <c r="AC30" i="11" s="1"/>
  <c r="W30" i="11"/>
  <c r="U30" i="11"/>
  <c r="V30" i="11" s="1"/>
  <c r="P30" i="11"/>
  <c r="N30" i="11"/>
  <c r="S30" i="11" s="1"/>
  <c r="L18" i="11"/>
  <c r="L17" i="11"/>
  <c r="L15" i="11"/>
  <c r="L14" i="11"/>
  <c r="L13" i="11"/>
  <c r="AF65" i="11" l="1"/>
  <c r="AH65" i="11"/>
  <c r="AA66" i="11"/>
  <c r="AG65" i="11"/>
  <c r="R65" i="11"/>
  <c r="AH68" i="11"/>
  <c r="AN65" i="11"/>
  <c r="M64" i="11"/>
  <c r="AH64" i="11"/>
  <c r="AA68" i="11"/>
  <c r="AJ64" i="11"/>
  <c r="AL67" i="11"/>
  <c r="AC68" i="11"/>
  <c r="R64" i="11"/>
  <c r="AA65" i="11"/>
  <c r="AH66" i="11"/>
  <c r="AN67" i="11"/>
  <c r="AM64" i="11"/>
  <c r="AG68" i="11"/>
  <c r="AN64" i="11"/>
  <c r="AC65" i="11"/>
  <c r="AM65" i="11"/>
  <c r="AF67" i="11"/>
  <c r="M66" i="11"/>
  <c r="AG67" i="11"/>
  <c r="S64" i="11"/>
  <c r="T64" i="11"/>
  <c r="S65" i="11"/>
  <c r="Z66" i="11"/>
  <c r="Q68" i="11"/>
  <c r="R68" i="11"/>
  <c r="O64" i="11"/>
  <c r="M65" i="11"/>
  <c r="X65" i="11"/>
  <c r="M67" i="11"/>
  <c r="Z65" i="11"/>
  <c r="R66" i="11"/>
  <c r="Y68" i="11"/>
  <c r="O65" i="11"/>
  <c r="S66" i="11"/>
  <c r="M68" i="11"/>
  <c r="Z68" i="11"/>
  <c r="V64" i="11"/>
  <c r="Y65" i="11"/>
  <c r="T66" i="11"/>
  <c r="AJ66" i="11"/>
  <c r="O67" i="11"/>
  <c r="AM67" i="11"/>
  <c r="S68" i="11"/>
  <c r="AC64" i="11"/>
  <c r="AE64" i="11"/>
  <c r="X67" i="11"/>
  <c r="T68" i="11"/>
  <c r="AJ68" i="11"/>
  <c r="X64" i="11"/>
  <c r="AF64" i="11"/>
  <c r="V66" i="11"/>
  <c r="AL66" i="11"/>
  <c r="Q67" i="11"/>
  <c r="Y67" i="11"/>
  <c r="Y64" i="11"/>
  <c r="AG64" i="11"/>
  <c r="T65" i="11"/>
  <c r="AJ65" i="11"/>
  <c r="O66" i="11"/>
  <c r="AM66" i="11"/>
  <c r="R67" i="11"/>
  <c r="Z67" i="11"/>
  <c r="AH67" i="11"/>
  <c r="V68" i="11"/>
  <c r="AL68" i="11"/>
  <c r="V67" i="11"/>
  <c r="X66" i="11"/>
  <c r="AE68" i="11"/>
  <c r="AM68" i="11"/>
  <c r="Q50" i="11"/>
  <c r="AN38" i="11"/>
  <c r="AH37" i="11"/>
  <c r="AH40" i="11"/>
  <c r="M58" i="11"/>
  <c r="Z49" i="11"/>
  <c r="AM45" i="11"/>
  <c r="S62" i="11"/>
  <c r="R53" i="11"/>
  <c r="AJ59" i="11"/>
  <c r="AM38" i="11"/>
  <c r="AG40" i="11"/>
  <c r="AA43" i="11"/>
  <c r="Y52" i="11"/>
  <c r="T57" i="11"/>
  <c r="AJ47" i="11"/>
  <c r="AG48" i="11"/>
  <c r="AA31" i="11"/>
  <c r="Z47" i="11"/>
  <c r="AL59" i="11"/>
  <c r="AM59" i="11"/>
  <c r="AG60" i="11"/>
  <c r="AN47" i="11"/>
  <c r="AN50" i="11"/>
  <c r="AN59" i="11"/>
  <c r="AE32" i="11"/>
  <c r="AF32" i="11"/>
  <c r="AJ38" i="11"/>
  <c r="AL41" i="11"/>
  <c r="X47" i="11"/>
  <c r="AE48" i="11"/>
  <c r="Y49" i="11"/>
  <c r="O50" i="11"/>
  <c r="AJ50" i="11"/>
  <c r="Z52" i="11"/>
  <c r="AN56" i="11"/>
  <c r="AN32" i="11"/>
  <c r="AL46" i="11"/>
  <c r="Y59" i="11"/>
  <c r="AH30" i="11"/>
  <c r="AM35" i="11"/>
  <c r="AG37" i="11"/>
  <c r="AM46" i="11"/>
  <c r="S47" i="11"/>
  <c r="AA48" i="11"/>
  <c r="O58" i="11"/>
  <c r="AJ58" i="11"/>
  <c r="AA62" i="11"/>
  <c r="O47" i="11"/>
  <c r="AN35" i="11"/>
  <c r="AM52" i="11"/>
  <c r="AL61" i="11"/>
  <c r="AH31" i="11"/>
  <c r="AH38" i="11"/>
  <c r="AM40" i="11"/>
  <c r="AJ41" i="11"/>
  <c r="V47" i="11"/>
  <c r="AC48" i="11"/>
  <c r="M50" i="11"/>
  <c r="AN52" i="11"/>
  <c r="Q58" i="11"/>
  <c r="AM61" i="11"/>
  <c r="AJ49" i="11"/>
  <c r="AJ57" i="11"/>
  <c r="AJ60" i="11"/>
  <c r="AN61" i="11"/>
  <c r="AG32" i="11"/>
  <c r="AN33" i="11"/>
  <c r="AE35" i="11"/>
  <c r="AH32" i="11"/>
  <c r="AF35" i="11"/>
  <c r="AJ40" i="11"/>
  <c r="AA41" i="11"/>
  <c r="AM41" i="11"/>
  <c r="AC43" i="11"/>
  <c r="AL44" i="11"/>
  <c r="AN46" i="11"/>
  <c r="T47" i="11"/>
  <c r="AL49" i="11"/>
  <c r="O53" i="11"/>
  <c r="AJ53" i="11"/>
  <c r="AF56" i="11"/>
  <c r="V58" i="11"/>
  <c r="AF62" i="11"/>
  <c r="AJ30" i="11"/>
  <c r="AM30" i="11"/>
  <c r="AA32" i="11"/>
  <c r="AG35" i="11"/>
  <c r="AN41" i="11"/>
  <c r="AN44" i="11"/>
  <c r="Z48" i="11"/>
  <c r="AC49" i="11"/>
  <c r="AN49" i="11"/>
  <c r="O52" i="11"/>
  <c r="AG56" i="11"/>
  <c r="AN57" i="11"/>
  <c r="AH61" i="11"/>
  <c r="AG62" i="11"/>
  <c r="AF30" i="11"/>
  <c r="AL32" i="11"/>
  <c r="AN40" i="11"/>
  <c r="AG43" i="11"/>
  <c r="AA44" i="11"/>
  <c r="AH46" i="11"/>
  <c r="AG49" i="11"/>
  <c r="AG50" i="11"/>
  <c r="S52" i="11"/>
  <c r="AJ52" i="11"/>
  <c r="AA57" i="11"/>
  <c r="O61" i="11"/>
  <c r="AN30" i="11"/>
  <c r="AE43" i="11"/>
  <c r="AG30" i="11"/>
  <c r="AM32" i="11"/>
  <c r="AH33" i="11"/>
  <c r="AA35" i="11"/>
  <c r="AL35" i="11"/>
  <c r="AF40" i="11"/>
  <c r="AH43" i="11"/>
  <c r="AH49" i="11"/>
  <c r="X59" i="11"/>
  <c r="O48" i="11"/>
  <c r="S50" i="11"/>
  <c r="T52" i="11"/>
  <c r="Z53" i="11"/>
  <c r="O54" i="11"/>
  <c r="AA56" i="11"/>
  <c r="V57" i="11"/>
  <c r="AF57" i="11"/>
  <c r="O59" i="11"/>
  <c r="Z59" i="11"/>
  <c r="Q60" i="11"/>
  <c r="T61" i="11"/>
  <c r="M62" i="11"/>
  <c r="AF52" i="11"/>
  <c r="AC54" i="11"/>
  <c r="X53" i="11"/>
  <c r="R60" i="11"/>
  <c r="S48" i="11"/>
  <c r="V52" i="11"/>
  <c r="AC56" i="11"/>
  <c r="X57" i="11"/>
  <c r="T59" i="11"/>
  <c r="S60" i="11"/>
  <c r="V61" i="11"/>
  <c r="O62" i="11"/>
  <c r="Y57" i="11"/>
  <c r="AC62" i="11"/>
  <c r="V56" i="11"/>
  <c r="O60" i="11"/>
  <c r="AG58" i="11"/>
  <c r="V48" i="11"/>
  <c r="V49" i="11"/>
  <c r="AC50" i="11"/>
  <c r="S53" i="11"/>
  <c r="Z54" i="11"/>
  <c r="X61" i="11"/>
  <c r="Q62" i="11"/>
  <c r="Z61" i="11"/>
  <c r="AG33" i="11"/>
  <c r="AE30" i="11"/>
  <c r="AA33" i="11"/>
  <c r="AE40" i="11"/>
  <c r="AC44" i="11"/>
  <c r="AF33" i="11"/>
  <c r="AC33" i="11"/>
  <c r="AF44" i="11"/>
  <c r="AA34" i="11"/>
  <c r="AA37" i="11"/>
  <c r="AG44" i="11"/>
  <c r="M38" i="11"/>
  <c r="O40" i="11"/>
  <c r="X33" i="11"/>
  <c r="Q30" i="11"/>
  <c r="V45" i="11"/>
  <c r="T37" i="11"/>
  <c r="M40" i="11"/>
  <c r="R30" i="11"/>
  <c r="M32" i="11"/>
  <c r="Z33" i="11"/>
  <c r="R41" i="11"/>
  <c r="M33" i="11"/>
  <c r="M30" i="11"/>
  <c r="V35" i="11"/>
  <c r="V37" i="11"/>
  <c r="X40" i="11"/>
  <c r="Q33" i="11"/>
  <c r="X43" i="11"/>
  <c r="R31" i="11"/>
  <c r="R33" i="11"/>
  <c r="Y43" i="11"/>
  <c r="S33" i="11"/>
  <c r="Q40" i="11"/>
  <c r="Y46" i="11"/>
  <c r="O46" i="11"/>
  <c r="R40" i="11"/>
  <c r="M43" i="11"/>
  <c r="Z46" i="11"/>
  <c r="Z40" i="11"/>
  <c r="X30" i="11"/>
  <c r="Z30" i="11"/>
  <c r="O30" i="11"/>
  <c r="Z31" i="11"/>
  <c r="T35" i="11"/>
  <c r="Y30" i="11"/>
  <c r="O31" i="11"/>
  <c r="M34" i="11"/>
  <c r="T38" i="11"/>
  <c r="Y40" i="11"/>
  <c r="O41" i="11"/>
  <c r="M44" i="11"/>
  <c r="M45" i="11"/>
  <c r="X46" i="11"/>
  <c r="O45" i="11"/>
  <c r="S31" i="11"/>
  <c r="Y33" i="11"/>
  <c r="S34" i="11"/>
  <c r="X35" i="11"/>
  <c r="Y37" i="11"/>
  <c r="S41" i="11"/>
  <c r="O43" i="11"/>
  <c r="T30" i="11"/>
  <c r="T31" i="11"/>
  <c r="T34" i="11"/>
  <c r="Y35" i="11"/>
  <c r="Q37" i="11"/>
  <c r="Z37" i="11"/>
  <c r="T40" i="11"/>
  <c r="Z43" i="11"/>
  <c r="S45" i="11"/>
  <c r="T46" i="11"/>
  <c r="R37" i="11"/>
  <c r="Q43" i="11"/>
  <c r="T45" i="11"/>
  <c r="M31" i="11"/>
  <c r="S37" i="11"/>
  <c r="M41" i="11"/>
  <c r="R43" i="11"/>
  <c r="AC61" i="11"/>
  <c r="AA61" i="11"/>
  <c r="AG61" i="11"/>
  <c r="AF61" i="11"/>
  <c r="AE61" i="11"/>
  <c r="AC38" i="11"/>
  <c r="V44" i="11"/>
  <c r="AC45" i="11"/>
  <c r="AC46" i="11"/>
  <c r="AG46" i="11"/>
  <c r="Q49" i="11"/>
  <c r="O49" i="11"/>
  <c r="M49" i="11"/>
  <c r="S49" i="11"/>
  <c r="O35" i="11"/>
  <c r="AC34" i="11"/>
  <c r="V38" i="11"/>
  <c r="T41" i="11"/>
  <c r="AC41" i="11"/>
  <c r="T50" i="11"/>
  <c r="Z50" i="11"/>
  <c r="X50" i="11"/>
  <c r="V50" i="11"/>
  <c r="AH54" i="11"/>
  <c r="AN54" i="11"/>
  <c r="AM54" i="11"/>
  <c r="AL54" i="11"/>
  <c r="AJ54" i="11"/>
  <c r="AC31" i="11"/>
  <c r="X32" i="11"/>
  <c r="V34" i="11"/>
  <c r="AL34" i="11"/>
  <c r="AJ37" i="11"/>
  <c r="O38" i="11"/>
  <c r="AE38" i="11"/>
  <c r="X44" i="11"/>
  <c r="AE45" i="11"/>
  <c r="AE46" i="11"/>
  <c r="R49" i="11"/>
  <c r="AA53" i="11"/>
  <c r="AG53" i="11"/>
  <c r="AF53" i="11"/>
  <c r="AE53" i="11"/>
  <c r="AC53" i="11"/>
  <c r="AJ31" i="11"/>
  <c r="Q35" i="11"/>
  <c r="AA30" i="11"/>
  <c r="V31" i="11"/>
  <c r="AL31" i="11"/>
  <c r="Q32" i="11"/>
  <c r="Y32" i="11"/>
  <c r="T33" i="11"/>
  <c r="AJ33" i="11"/>
  <c r="O34" i="11"/>
  <c r="AE34" i="11"/>
  <c r="AM34" i="11"/>
  <c r="R35" i="11"/>
  <c r="AH35" i="11"/>
  <c r="M37" i="11"/>
  <c r="AC37" i="11"/>
  <c r="X38" i="11"/>
  <c r="AF38" i="11"/>
  <c r="AA40" i="11"/>
  <c r="V41" i="11"/>
  <c r="AE41" i="11"/>
  <c r="Q44" i="11"/>
  <c r="Y44" i="11"/>
  <c r="AH44" i="11"/>
  <c r="AF45" i="11"/>
  <c r="M46" i="11"/>
  <c r="Q46" i="11"/>
  <c r="AF46" i="11"/>
  <c r="Y50" i="11"/>
  <c r="X34" i="11"/>
  <c r="AF34" i="11"/>
  <c r="AN34" i="11"/>
  <c r="S35" i="11"/>
  <c r="AL37" i="11"/>
  <c r="Q38" i="11"/>
  <c r="Y38" i="11"/>
  <c r="AG38" i="11"/>
  <c r="AF41" i="11"/>
  <c r="AL43" i="11"/>
  <c r="R44" i="11"/>
  <c r="Z44" i="11"/>
  <c r="X45" i="11"/>
  <c r="AG45" i="11"/>
  <c r="AL48" i="11"/>
  <c r="AJ48" i="11"/>
  <c r="AH48" i="11"/>
  <c r="AN48" i="11"/>
  <c r="M56" i="11"/>
  <c r="S56" i="11"/>
  <c r="R56" i="11"/>
  <c r="Q56" i="11"/>
  <c r="O56" i="11"/>
  <c r="Z60" i="11"/>
  <c r="X60" i="11"/>
  <c r="V60" i="11"/>
  <c r="T60" i="11"/>
  <c r="Y60" i="11"/>
  <c r="Q34" i="11"/>
  <c r="AE37" i="11"/>
  <c r="AM37" i="11"/>
  <c r="R38" i="11"/>
  <c r="X41" i="11"/>
  <c r="V43" i="11"/>
  <c r="AM43" i="11"/>
  <c r="S44" i="11"/>
  <c r="AJ44" i="11"/>
  <c r="Y45" i="11"/>
  <c r="AH45" i="11"/>
  <c r="AL45" i="11"/>
  <c r="AA47" i="11"/>
  <c r="AG47" i="11"/>
  <c r="AE47" i="11"/>
  <c r="AC47" i="11"/>
  <c r="O57" i="11"/>
  <c r="M57" i="11"/>
  <c r="S57" i="11"/>
  <c r="R57" i="11"/>
  <c r="Q57" i="11"/>
  <c r="V32" i="11"/>
  <c r="AJ34" i="11"/>
  <c r="O32" i="11"/>
  <c r="AE31" i="11"/>
  <c r="AM31" i="11"/>
  <c r="R32" i="11"/>
  <c r="Z32" i="11"/>
  <c r="X31" i="11"/>
  <c r="AF31" i="11"/>
  <c r="AL33" i="11"/>
  <c r="Y34" i="11"/>
  <c r="Z41" i="11"/>
  <c r="AN43" i="11"/>
  <c r="Q45" i="11"/>
  <c r="AJ45" i="11"/>
  <c r="R46" i="11"/>
  <c r="AM48" i="11"/>
  <c r="M47" i="11"/>
  <c r="X48" i="11"/>
  <c r="AA49" i="11"/>
  <c r="AL50" i="11"/>
  <c r="Q52" i="11"/>
  <c r="AG52" i="11"/>
  <c r="T53" i="11"/>
  <c r="R54" i="11"/>
  <c r="AA54" i="11"/>
  <c r="X56" i="11"/>
  <c r="AH57" i="11"/>
  <c r="AH58" i="11"/>
  <c r="AN58" i="11"/>
  <c r="AH60" i="11"/>
  <c r="AN60" i="11"/>
  <c r="AL60" i="11"/>
  <c r="AM62" i="11"/>
  <c r="AL47" i="11"/>
  <c r="Q48" i="11"/>
  <c r="Y48" i="11"/>
  <c r="T49" i="11"/>
  <c r="AE50" i="11"/>
  <c r="AM50" i="11"/>
  <c r="R52" i="11"/>
  <c r="AH52" i="11"/>
  <c r="M53" i="11"/>
  <c r="AM53" i="11"/>
  <c r="S54" i="11"/>
  <c r="AJ56" i="11"/>
  <c r="AH56" i="11"/>
  <c r="Y58" i="11"/>
  <c r="Q59" i="11"/>
  <c r="AM47" i="11"/>
  <c r="R48" i="11"/>
  <c r="AF50" i="11"/>
  <c r="AA52" i="11"/>
  <c r="AN53" i="11"/>
  <c r="T54" i="11"/>
  <c r="AA58" i="11"/>
  <c r="AC59" i="11"/>
  <c r="AA59" i="11"/>
  <c r="AA60" i="11"/>
  <c r="X62" i="11"/>
  <c r="V62" i="11"/>
  <c r="T62" i="11"/>
  <c r="Q47" i="11"/>
  <c r="AE49" i="11"/>
  <c r="AC52" i="11"/>
  <c r="Y53" i="11"/>
  <c r="M54" i="11"/>
  <c r="V54" i="11"/>
  <c r="AE54" i="11"/>
  <c r="AM56" i="11"/>
  <c r="AE57" i="11"/>
  <c r="AC57" i="11"/>
  <c r="AL57" i="11"/>
  <c r="S58" i="11"/>
  <c r="AC58" i="11"/>
  <c r="AM58" i="11"/>
  <c r="AE59" i="11"/>
  <c r="AC60" i="11"/>
  <c r="Y62" i="11"/>
  <c r="AH53" i="11"/>
  <c r="AF54" i="11"/>
  <c r="T56" i="11"/>
  <c r="Z56" i="11"/>
  <c r="AF59" i="11"/>
  <c r="M61" i="11"/>
  <c r="S61" i="11"/>
  <c r="Q61" i="11"/>
  <c r="Z62" i="11"/>
  <c r="X54" i="11"/>
  <c r="Z58" i="11"/>
  <c r="X58" i="11"/>
  <c r="AE58" i="11"/>
  <c r="M59" i="11"/>
  <c r="S59" i="11"/>
  <c r="AE60" i="11"/>
  <c r="AN62" i="11"/>
  <c r="AL62" i="11"/>
  <c r="AJ62" i="11"/>
  <c r="AK76" i="10"/>
  <c r="AI76" i="10"/>
  <c r="AN76" i="10" s="1"/>
  <c r="AD76" i="10"/>
  <c r="AB76" i="10"/>
  <c r="AF76" i="10" s="1"/>
  <c r="W76" i="10"/>
  <c r="U76" i="10"/>
  <c r="X76" i="10" s="1"/>
  <c r="P76" i="10"/>
  <c r="N76" i="10"/>
  <c r="O76" i="10" s="1"/>
  <c r="AK75" i="10"/>
  <c r="AI75" i="10"/>
  <c r="AJ75" i="10" s="1"/>
  <c r="AD75" i="10"/>
  <c r="AB75" i="10"/>
  <c r="AC75" i="10" s="1"/>
  <c r="W75" i="10"/>
  <c r="U75" i="10"/>
  <c r="T75" i="10" s="1"/>
  <c r="P75" i="10"/>
  <c r="N75" i="10"/>
  <c r="M75" i="10" s="1"/>
  <c r="AK74" i="10"/>
  <c r="AI74" i="10"/>
  <c r="AH74" i="10" s="1"/>
  <c r="AD74" i="10"/>
  <c r="AB74" i="10"/>
  <c r="AF74" i="10" s="1"/>
  <c r="W74" i="10"/>
  <c r="U74" i="10"/>
  <c r="Z74" i="10" s="1"/>
  <c r="P74" i="10"/>
  <c r="N74" i="10"/>
  <c r="R74" i="10" s="1"/>
  <c r="AN73" i="10"/>
  <c r="AK73" i="10"/>
  <c r="AI73" i="10"/>
  <c r="AM73" i="10" s="1"/>
  <c r="AD73" i="10"/>
  <c r="AB73" i="10"/>
  <c r="AE73" i="10" s="1"/>
  <c r="AA73" i="10"/>
  <c r="W73" i="10"/>
  <c r="U73" i="10"/>
  <c r="T73" i="10" s="1"/>
  <c r="P73" i="10"/>
  <c r="N73" i="10"/>
  <c r="O73" i="10" s="1"/>
  <c r="AK72" i="10"/>
  <c r="AI72" i="10"/>
  <c r="AJ72" i="10" s="1"/>
  <c r="AD72" i="10"/>
  <c r="AB72" i="10"/>
  <c r="AA72" i="10" s="1"/>
  <c r="W72" i="10"/>
  <c r="U72" i="10"/>
  <c r="T72" i="10" s="1"/>
  <c r="P72" i="10"/>
  <c r="N72" i="10"/>
  <c r="R72" i="10" s="1"/>
  <c r="M72" i="10"/>
  <c r="AK71" i="10"/>
  <c r="AI71" i="10"/>
  <c r="AM71" i="10" s="1"/>
  <c r="AH71" i="10"/>
  <c r="AD71" i="10"/>
  <c r="AB71" i="10"/>
  <c r="AE71" i="10" s="1"/>
  <c r="W71" i="10"/>
  <c r="U71" i="10"/>
  <c r="Y71" i="10" s="1"/>
  <c r="P71" i="10"/>
  <c r="N71" i="10"/>
  <c r="Q71" i="10" s="1"/>
  <c r="AM70" i="10"/>
  <c r="AK70" i="10"/>
  <c r="AI70" i="10"/>
  <c r="AL70" i="10" s="1"/>
  <c r="AH70" i="10"/>
  <c r="AD70" i="10"/>
  <c r="AB70" i="10"/>
  <c r="AE70" i="10" s="1"/>
  <c r="W70" i="10"/>
  <c r="U70" i="10"/>
  <c r="V70" i="10" s="1"/>
  <c r="P70" i="10"/>
  <c r="N70" i="10"/>
  <c r="S70" i="10" s="1"/>
  <c r="M70" i="10"/>
  <c r="AK53" i="10"/>
  <c r="AI53" i="10"/>
  <c r="AN53" i="10" s="1"/>
  <c r="AD53" i="10"/>
  <c r="AB53" i="10"/>
  <c r="AE53" i="10" s="1"/>
  <c r="W53" i="10"/>
  <c r="U53" i="10"/>
  <c r="X53" i="10" s="1"/>
  <c r="P53" i="10"/>
  <c r="N53" i="10"/>
  <c r="O53" i="10" s="1"/>
  <c r="AK52" i="10"/>
  <c r="AI52" i="10"/>
  <c r="AH52" i="10" s="1"/>
  <c r="AD52" i="10"/>
  <c r="AB52" i="10"/>
  <c r="AG52" i="10" s="1"/>
  <c r="W52" i="10"/>
  <c r="U52" i="10"/>
  <c r="Z52" i="10" s="1"/>
  <c r="P52" i="10"/>
  <c r="N52" i="10"/>
  <c r="R52" i="10" s="1"/>
  <c r="AK51" i="10"/>
  <c r="AI51" i="10"/>
  <c r="AM51" i="10" s="1"/>
  <c r="AD51" i="10"/>
  <c r="AB51" i="10"/>
  <c r="AE51" i="10" s="1"/>
  <c r="W51" i="10"/>
  <c r="U51" i="10"/>
  <c r="X51" i="10" s="1"/>
  <c r="P51" i="10"/>
  <c r="N51" i="10"/>
  <c r="O51" i="10" s="1"/>
  <c r="AK50" i="10"/>
  <c r="AI50" i="10"/>
  <c r="AJ50" i="10" s="1"/>
  <c r="AD50" i="10"/>
  <c r="AB50" i="10"/>
  <c r="AC50" i="10" s="1"/>
  <c r="W50" i="10"/>
  <c r="U50" i="10"/>
  <c r="X50" i="10" s="1"/>
  <c r="P50" i="10"/>
  <c r="N50" i="10"/>
  <c r="S50" i="10" s="1"/>
  <c r="AK49" i="10"/>
  <c r="AI49" i="10"/>
  <c r="AN49" i="10" s="1"/>
  <c r="AD49" i="10"/>
  <c r="AB49" i="10"/>
  <c r="AG49" i="10" s="1"/>
  <c r="W49" i="10"/>
  <c r="U49" i="10"/>
  <c r="Y49" i="10" s="1"/>
  <c r="P49" i="10"/>
  <c r="N49" i="10"/>
  <c r="Q49" i="10" s="1"/>
  <c r="AK48" i="10"/>
  <c r="AI48" i="10"/>
  <c r="AL48" i="10" s="1"/>
  <c r="AD48" i="10"/>
  <c r="AB48" i="10"/>
  <c r="AE48" i="10" s="1"/>
  <c r="W48" i="10"/>
  <c r="U48" i="10"/>
  <c r="T48" i="10" s="1"/>
  <c r="P48" i="10"/>
  <c r="N48" i="10"/>
  <c r="M48" i="10" s="1"/>
  <c r="AK47" i="10"/>
  <c r="AI47" i="10"/>
  <c r="AH47" i="10" s="1"/>
  <c r="AD47" i="10"/>
  <c r="AB47" i="10"/>
  <c r="AC47" i="10" s="1"/>
  <c r="W47" i="10"/>
  <c r="U47" i="10"/>
  <c r="V47" i="10" s="1"/>
  <c r="P47" i="10"/>
  <c r="N47" i="10"/>
  <c r="S47" i="10" s="1"/>
  <c r="AK68" i="10"/>
  <c r="AI68" i="10"/>
  <c r="AJ68" i="10" s="1"/>
  <c r="AD68" i="10"/>
  <c r="AB68" i="10"/>
  <c r="AA68" i="10" s="1"/>
  <c r="W68" i="10"/>
  <c r="U68" i="10"/>
  <c r="P68" i="10"/>
  <c r="N68" i="10"/>
  <c r="R68" i="10" s="1"/>
  <c r="AK67" i="10"/>
  <c r="AI67" i="10"/>
  <c r="AJ67" i="10" s="1"/>
  <c r="AD67" i="10"/>
  <c r="AB67" i="10"/>
  <c r="AC67" i="10" s="1"/>
  <c r="W67" i="10"/>
  <c r="U67" i="10"/>
  <c r="Y67" i="10" s="1"/>
  <c r="P67" i="10"/>
  <c r="N67" i="10"/>
  <c r="M67" i="10" s="1"/>
  <c r="AK66" i="10"/>
  <c r="AI66" i="10"/>
  <c r="AH66" i="10" s="1"/>
  <c r="AD66" i="10"/>
  <c r="AB66" i="10"/>
  <c r="AE66" i="10" s="1"/>
  <c r="W66" i="10"/>
  <c r="U66" i="10"/>
  <c r="T66" i="10" s="1"/>
  <c r="P66" i="10"/>
  <c r="N66" i="10"/>
  <c r="O66" i="10" s="1"/>
  <c r="AK65" i="10"/>
  <c r="AI65" i="10"/>
  <c r="AJ65" i="10" s="1"/>
  <c r="AD65" i="10"/>
  <c r="AB65" i="10"/>
  <c r="AA65" i="10" s="1"/>
  <c r="W65" i="10"/>
  <c r="U65" i="10"/>
  <c r="Z65" i="10" s="1"/>
  <c r="P65" i="10"/>
  <c r="N65" i="10"/>
  <c r="Q65" i="10" s="1"/>
  <c r="AK63" i="10"/>
  <c r="AI63" i="10"/>
  <c r="AD63" i="10"/>
  <c r="AB63" i="10"/>
  <c r="AC63" i="10" s="1"/>
  <c r="W63" i="10"/>
  <c r="U63" i="10"/>
  <c r="X63" i="10" s="1"/>
  <c r="P63" i="10"/>
  <c r="N63" i="10"/>
  <c r="R63" i="10" s="1"/>
  <c r="AK62" i="10"/>
  <c r="AI62" i="10"/>
  <c r="AD62" i="10"/>
  <c r="AB62" i="10"/>
  <c r="AA62" i="10" s="1"/>
  <c r="W62" i="10"/>
  <c r="U62" i="10"/>
  <c r="Y62" i="10" s="1"/>
  <c r="P62" i="10"/>
  <c r="N62" i="10"/>
  <c r="AK61" i="10"/>
  <c r="AI61" i="10"/>
  <c r="AH61" i="10" s="1"/>
  <c r="AD61" i="10"/>
  <c r="AB61" i="10"/>
  <c r="AE61" i="10" s="1"/>
  <c r="W61" i="10"/>
  <c r="U61" i="10"/>
  <c r="Y61" i="10" s="1"/>
  <c r="P61" i="10"/>
  <c r="N61" i="10"/>
  <c r="M61" i="10" s="1"/>
  <c r="AK60" i="10"/>
  <c r="AI60" i="10"/>
  <c r="AH60" i="10" s="1"/>
  <c r="AD60" i="10"/>
  <c r="AB60" i="10"/>
  <c r="AC60" i="10" s="1"/>
  <c r="W60" i="10"/>
  <c r="U60" i="10"/>
  <c r="T60" i="10" s="1"/>
  <c r="P60" i="10"/>
  <c r="N60" i="10"/>
  <c r="R60" i="10" s="1"/>
  <c r="AK58" i="10"/>
  <c r="AI58" i="10"/>
  <c r="AM58" i="10" s="1"/>
  <c r="AD58" i="10"/>
  <c r="AB58" i="10"/>
  <c r="AE58" i="10" s="1"/>
  <c r="W58" i="10"/>
  <c r="U58" i="10"/>
  <c r="Z58" i="10" s="1"/>
  <c r="P58" i="10"/>
  <c r="N58" i="10"/>
  <c r="O58" i="10" s="1"/>
  <c r="AK57" i="10"/>
  <c r="AI57" i="10"/>
  <c r="AJ57" i="10" s="1"/>
  <c r="AD57" i="10"/>
  <c r="AB57" i="10"/>
  <c r="AF57" i="10" s="1"/>
  <c r="W57" i="10"/>
  <c r="U57" i="10"/>
  <c r="T57" i="10" s="1"/>
  <c r="P57" i="10"/>
  <c r="N57" i="10"/>
  <c r="O57" i="10" s="1"/>
  <c r="AK56" i="10"/>
  <c r="AI56" i="10"/>
  <c r="AJ56" i="10" s="1"/>
  <c r="AD56" i="10"/>
  <c r="AB56" i="10"/>
  <c r="AA56" i="10" s="1"/>
  <c r="W56" i="10"/>
  <c r="U56" i="10"/>
  <c r="Y56" i="10" s="1"/>
  <c r="P56" i="10"/>
  <c r="N56" i="10"/>
  <c r="Q56" i="10" s="1"/>
  <c r="AK55" i="10"/>
  <c r="AI55" i="10"/>
  <c r="AL55" i="10" s="1"/>
  <c r="AD55" i="10"/>
  <c r="AB55" i="10"/>
  <c r="AG55" i="10" s="1"/>
  <c r="W55" i="10"/>
  <c r="U55" i="10"/>
  <c r="V55" i="10" s="1"/>
  <c r="P55" i="10"/>
  <c r="N55" i="10"/>
  <c r="S55" i="10" s="1"/>
  <c r="AK54" i="10"/>
  <c r="AI54" i="10"/>
  <c r="AM54" i="10" s="1"/>
  <c r="AD54" i="10"/>
  <c r="AB54" i="10"/>
  <c r="AA54" i="10" s="1"/>
  <c r="W54" i="10"/>
  <c r="U54" i="10"/>
  <c r="V54" i="10" s="1"/>
  <c r="P54" i="10"/>
  <c r="N54" i="10"/>
  <c r="M54" i="10" s="1"/>
  <c r="AK45" i="10"/>
  <c r="AI45" i="10"/>
  <c r="AM45" i="10" s="1"/>
  <c r="AD45" i="10"/>
  <c r="AB45" i="10"/>
  <c r="AF45" i="10" s="1"/>
  <c r="W45" i="10"/>
  <c r="U45" i="10"/>
  <c r="Y45" i="10" s="1"/>
  <c r="P45" i="10"/>
  <c r="N45" i="10"/>
  <c r="Q45" i="10" s="1"/>
  <c r="AK44" i="10"/>
  <c r="AI44" i="10"/>
  <c r="AN44" i="10" s="1"/>
  <c r="AD44" i="10"/>
  <c r="AB44" i="10"/>
  <c r="AE44" i="10" s="1"/>
  <c r="W44" i="10"/>
  <c r="U44" i="10"/>
  <c r="V44" i="10" s="1"/>
  <c r="P44" i="10"/>
  <c r="N44" i="10"/>
  <c r="R44" i="10" s="1"/>
  <c r="AK43" i="10"/>
  <c r="AI43" i="10"/>
  <c r="AM43" i="10" s="1"/>
  <c r="AD43" i="10"/>
  <c r="AB43" i="10"/>
  <c r="W43" i="10"/>
  <c r="U43" i="10"/>
  <c r="Y43" i="10" s="1"/>
  <c r="P43" i="10"/>
  <c r="N43" i="10"/>
  <c r="S43" i="10" s="1"/>
  <c r="AK42" i="10"/>
  <c r="AI42" i="10"/>
  <c r="AH42" i="10" s="1"/>
  <c r="AD42" i="10"/>
  <c r="AB42" i="10"/>
  <c r="AG42" i="10" s="1"/>
  <c r="W42" i="10"/>
  <c r="U42" i="10"/>
  <c r="X42" i="10" s="1"/>
  <c r="P42" i="10"/>
  <c r="N42" i="10"/>
  <c r="M42" i="10" s="1"/>
  <c r="AK40" i="10"/>
  <c r="AI40" i="10"/>
  <c r="AN40" i="10" s="1"/>
  <c r="AD40" i="10"/>
  <c r="AB40" i="10"/>
  <c r="AC40" i="10" s="1"/>
  <c r="W40" i="10"/>
  <c r="U40" i="10"/>
  <c r="Y40" i="10" s="1"/>
  <c r="P40" i="10"/>
  <c r="N40" i="10"/>
  <c r="R40" i="10" s="1"/>
  <c r="AK39" i="10"/>
  <c r="AI39" i="10"/>
  <c r="AM39" i="10" s="1"/>
  <c r="AD39" i="10"/>
  <c r="AB39" i="10"/>
  <c r="AF39" i="10" s="1"/>
  <c r="W39" i="10"/>
  <c r="U39" i="10"/>
  <c r="Z39" i="10" s="1"/>
  <c r="P39" i="10"/>
  <c r="N39" i="10"/>
  <c r="M39" i="10" s="1"/>
  <c r="AK38" i="10"/>
  <c r="AI38" i="10"/>
  <c r="AH38" i="10" s="1"/>
  <c r="AD38" i="10"/>
  <c r="AB38" i="10"/>
  <c r="AG38" i="10" s="1"/>
  <c r="W38" i="10"/>
  <c r="U38" i="10"/>
  <c r="Z38" i="10" s="1"/>
  <c r="P38" i="10"/>
  <c r="N38" i="10"/>
  <c r="R38" i="10" s="1"/>
  <c r="AK37" i="10"/>
  <c r="AI37" i="10"/>
  <c r="AM37" i="10" s="1"/>
  <c r="AD37" i="10"/>
  <c r="AB37" i="10"/>
  <c r="AE37" i="10" s="1"/>
  <c r="W37" i="10"/>
  <c r="U37" i="10"/>
  <c r="V37" i="10" s="1"/>
  <c r="P37" i="10"/>
  <c r="N37" i="10"/>
  <c r="O37" i="10" s="1"/>
  <c r="AK35" i="10"/>
  <c r="AI35" i="10"/>
  <c r="AJ35" i="10" s="1"/>
  <c r="AD35" i="10"/>
  <c r="AB35" i="10"/>
  <c r="AE35" i="10" s="1"/>
  <c r="W35" i="10"/>
  <c r="U35" i="10"/>
  <c r="T35" i="10" s="1"/>
  <c r="P35" i="10"/>
  <c r="N35" i="10"/>
  <c r="Q35" i="10" s="1"/>
  <c r="AK34" i="10"/>
  <c r="AI34" i="10"/>
  <c r="AN34" i="10" s="1"/>
  <c r="AD34" i="10"/>
  <c r="AB34" i="10"/>
  <c r="AG34" i="10" s="1"/>
  <c r="W34" i="10"/>
  <c r="U34" i="10"/>
  <c r="Y34" i="10" s="1"/>
  <c r="P34" i="10"/>
  <c r="N34" i="10"/>
  <c r="Q34" i="10" s="1"/>
  <c r="AK33" i="10"/>
  <c r="AI33" i="10"/>
  <c r="AL33" i="10" s="1"/>
  <c r="AD33" i="10"/>
  <c r="AB33" i="10"/>
  <c r="AG33" i="10" s="1"/>
  <c r="W33" i="10"/>
  <c r="U33" i="10"/>
  <c r="V33" i="10" s="1"/>
  <c r="P33" i="10"/>
  <c r="N33" i="10"/>
  <c r="S33" i="10" s="1"/>
  <c r="AK32" i="10"/>
  <c r="AI32" i="10"/>
  <c r="AL32" i="10" s="1"/>
  <c r="AD32" i="10"/>
  <c r="AB32" i="10"/>
  <c r="AA32" i="10" s="1"/>
  <c r="W32" i="10"/>
  <c r="U32" i="10"/>
  <c r="X32" i="10" s="1"/>
  <c r="P32" i="10"/>
  <c r="N32" i="10"/>
  <c r="S32" i="10" s="1"/>
  <c r="AK31" i="10"/>
  <c r="AI31" i="10"/>
  <c r="AN31" i="10" s="1"/>
  <c r="AD31" i="10"/>
  <c r="AB31" i="10"/>
  <c r="AF31" i="10" s="1"/>
  <c r="W31" i="10"/>
  <c r="U31" i="10"/>
  <c r="X31" i="10" s="1"/>
  <c r="P31" i="10"/>
  <c r="N31" i="10"/>
  <c r="O31" i="10" s="1"/>
  <c r="AK30" i="10"/>
  <c r="AI30" i="10"/>
  <c r="AH30" i="10" s="1"/>
  <c r="AD30" i="10"/>
  <c r="AB30" i="10"/>
  <c r="AC30" i="10" s="1"/>
  <c r="W30" i="10"/>
  <c r="U30" i="10"/>
  <c r="Z30" i="10" s="1"/>
  <c r="P30" i="10"/>
  <c r="N30" i="10"/>
  <c r="M30" i="10" s="1"/>
  <c r="L18" i="10"/>
  <c r="L17" i="10"/>
  <c r="L15" i="10"/>
  <c r="L14" i="10"/>
  <c r="L13" i="10"/>
  <c r="L67" i="11" l="1"/>
  <c r="L65" i="11"/>
  <c r="L68" i="11"/>
  <c r="L66" i="11"/>
  <c r="L52" i="11"/>
  <c r="L50" i="11"/>
  <c r="L60" i="11"/>
  <c r="L49" i="11"/>
  <c r="L61" i="11"/>
  <c r="L56" i="11"/>
  <c r="L62" i="11"/>
  <c r="L48" i="11"/>
  <c r="L54" i="11"/>
  <c r="L57" i="11"/>
  <c r="L59" i="11"/>
  <c r="L58" i="11"/>
  <c r="L53" i="11"/>
  <c r="L32" i="11"/>
  <c r="L31" i="11"/>
  <c r="L38" i="11"/>
  <c r="L40" i="11"/>
  <c r="L33" i="11"/>
  <c r="L35" i="11"/>
  <c r="L30" i="11"/>
  <c r="L43" i="11"/>
  <c r="L45" i="11"/>
  <c r="L44" i="11"/>
  <c r="L46" i="11"/>
  <c r="L41" i="11"/>
  <c r="L37" i="11"/>
  <c r="L34" i="11"/>
  <c r="Z70" i="10"/>
  <c r="AA74" i="10"/>
  <c r="AF70" i="10"/>
  <c r="R71" i="10"/>
  <c r="AC72" i="10"/>
  <c r="Y76" i="10"/>
  <c r="AG70" i="10"/>
  <c r="AN71" i="10"/>
  <c r="Y73" i="10"/>
  <c r="AL75" i="10"/>
  <c r="M76" i="10"/>
  <c r="AC71" i="10"/>
  <c r="AN72" i="10"/>
  <c r="Y74" i="10"/>
  <c r="AA75" i="10"/>
  <c r="Y50" i="10"/>
  <c r="O70" i="10"/>
  <c r="AA70" i="10"/>
  <c r="S71" i="10"/>
  <c r="AF71" i="10"/>
  <c r="AE72" i="10"/>
  <c r="S73" i="10"/>
  <c r="AC73" i="10"/>
  <c r="AC74" i="10"/>
  <c r="V75" i="10"/>
  <c r="AE75" i="10"/>
  <c r="AF47" i="10"/>
  <c r="AA50" i="10"/>
  <c r="AG71" i="10"/>
  <c r="S72" i="10"/>
  <c r="AF72" i="10"/>
  <c r="S74" i="10"/>
  <c r="AF75" i="10"/>
  <c r="AG76" i="10"/>
  <c r="Q70" i="10"/>
  <c r="AC70" i="10"/>
  <c r="AG72" i="10"/>
  <c r="V73" i="10"/>
  <c r="AF73" i="10"/>
  <c r="AG74" i="10"/>
  <c r="X75" i="10"/>
  <c r="AG75" i="10"/>
  <c r="Q76" i="10"/>
  <c r="R70" i="10"/>
  <c r="AN70" i="10"/>
  <c r="Z71" i="10"/>
  <c r="AG73" i="10"/>
  <c r="V74" i="10"/>
  <c r="Y75" i="10"/>
  <c r="AH75" i="10"/>
  <c r="T76" i="10"/>
  <c r="AJ76" i="10"/>
  <c r="M71" i="10"/>
  <c r="AA71" i="10"/>
  <c r="X73" i="10"/>
  <c r="Z75" i="10"/>
  <c r="AH48" i="10"/>
  <c r="X70" i="10"/>
  <c r="V72" i="10"/>
  <c r="AL72" i="10"/>
  <c r="Q73" i="10"/>
  <c r="T74" i="10"/>
  <c r="AJ74" i="10"/>
  <c r="O75" i="10"/>
  <c r="AM75" i="10"/>
  <c r="R76" i="10"/>
  <c r="Z76" i="10"/>
  <c r="AH76" i="10"/>
  <c r="Y70" i="10"/>
  <c r="T71" i="10"/>
  <c r="AJ71" i="10"/>
  <c r="O72" i="10"/>
  <c r="AM72" i="10"/>
  <c r="R73" i="10"/>
  <c r="Z73" i="10"/>
  <c r="AH73" i="10"/>
  <c r="M74" i="10"/>
  <c r="AN75" i="10"/>
  <c r="S76" i="10"/>
  <c r="AA76" i="10"/>
  <c r="Q75" i="10"/>
  <c r="V71" i="10"/>
  <c r="AL71" i="10"/>
  <c r="Q72" i="10"/>
  <c r="Y72" i="10"/>
  <c r="AJ73" i="10"/>
  <c r="O74" i="10"/>
  <c r="AE74" i="10"/>
  <c r="AM74" i="10"/>
  <c r="R75" i="10"/>
  <c r="AC76" i="10"/>
  <c r="T70" i="10"/>
  <c r="AJ70" i="10"/>
  <c r="O71" i="10"/>
  <c r="Z72" i="10"/>
  <c r="AH72" i="10"/>
  <c r="M73" i="10"/>
  <c r="X74" i="10"/>
  <c r="AN74" i="10"/>
  <c r="S75" i="10"/>
  <c r="V76" i="10"/>
  <c r="AL76" i="10"/>
  <c r="X72" i="10"/>
  <c r="X71" i="10"/>
  <c r="AL73" i="10"/>
  <c r="Q74" i="10"/>
  <c r="AE76" i="10"/>
  <c r="AM76" i="10"/>
  <c r="AL74" i="10"/>
  <c r="AE50" i="10"/>
  <c r="AF50" i="10"/>
  <c r="T67" i="10"/>
  <c r="AL67" i="10"/>
  <c r="AL47" i="10"/>
  <c r="AG48" i="10"/>
  <c r="Y51" i="10"/>
  <c r="Z50" i="10"/>
  <c r="AL50" i="10"/>
  <c r="AM50" i="10"/>
  <c r="AN47" i="10"/>
  <c r="AH67" i="10"/>
  <c r="AE47" i="10"/>
  <c r="AN48" i="10"/>
  <c r="AH51" i="10"/>
  <c r="AA53" i="10"/>
  <c r="Z62" i="10"/>
  <c r="Q63" i="10"/>
  <c r="T50" i="10"/>
  <c r="AJ52" i="10"/>
  <c r="AN67" i="10"/>
  <c r="V50" i="10"/>
  <c r="AF53" i="10"/>
  <c r="AA51" i="10"/>
  <c r="X44" i="10"/>
  <c r="AG47" i="10"/>
  <c r="AL52" i="10"/>
  <c r="Y44" i="10"/>
  <c r="AA49" i="10"/>
  <c r="AN50" i="10"/>
  <c r="AM52" i="10"/>
  <c r="AC53" i="10"/>
  <c r="AN30" i="10"/>
  <c r="AA44" i="10"/>
  <c r="AA57" i="10"/>
  <c r="AA47" i="10"/>
  <c r="AA48" i="10"/>
  <c r="AG51" i="10"/>
  <c r="AN52" i="10"/>
  <c r="AC44" i="10"/>
  <c r="AM47" i="10"/>
  <c r="AC48" i="10"/>
  <c r="M49" i="10"/>
  <c r="AG50" i="10"/>
  <c r="AH53" i="10"/>
  <c r="AF61" i="10"/>
  <c r="AG61" i="10"/>
  <c r="AF48" i="10"/>
  <c r="M53" i="10"/>
  <c r="M47" i="10"/>
  <c r="Q51" i="10"/>
  <c r="Z51" i="10"/>
  <c r="M52" i="10"/>
  <c r="X48" i="10"/>
  <c r="S49" i="10"/>
  <c r="R51" i="10"/>
  <c r="R53" i="10"/>
  <c r="V48" i="10"/>
  <c r="Y48" i="10"/>
  <c r="T49" i="10"/>
  <c r="S51" i="10"/>
  <c r="S53" i="10"/>
  <c r="Q48" i="10"/>
  <c r="Z48" i="10"/>
  <c r="T51" i="10"/>
  <c r="T52" i="10"/>
  <c r="R48" i="10"/>
  <c r="S48" i="10"/>
  <c r="V51" i="10"/>
  <c r="Z53" i="10"/>
  <c r="AM30" i="10"/>
  <c r="AH32" i="10"/>
  <c r="T47" i="10"/>
  <c r="AJ47" i="10"/>
  <c r="O48" i="10"/>
  <c r="AM48" i="10"/>
  <c r="R49" i="10"/>
  <c r="Z49" i="10"/>
  <c r="AH49" i="10"/>
  <c r="M50" i="10"/>
  <c r="AF51" i="10"/>
  <c r="AN51" i="10"/>
  <c r="S52" i="10"/>
  <c r="AA52" i="10"/>
  <c r="Q53" i="10"/>
  <c r="Y53" i="10"/>
  <c r="AG53" i="10"/>
  <c r="O47" i="10"/>
  <c r="AC49" i="10"/>
  <c r="V52" i="10"/>
  <c r="T53" i="10"/>
  <c r="AJ53" i="10"/>
  <c r="X47" i="10"/>
  <c r="V49" i="10"/>
  <c r="AL49" i="10"/>
  <c r="Q50" i="10"/>
  <c r="AJ51" i="10"/>
  <c r="O52" i="10"/>
  <c r="AE52" i="10"/>
  <c r="AJ49" i="10"/>
  <c r="Q47" i="10"/>
  <c r="Y47" i="10"/>
  <c r="AJ48" i="10"/>
  <c r="O49" i="10"/>
  <c r="AE49" i="10"/>
  <c r="AM49" i="10"/>
  <c r="R50" i="10"/>
  <c r="AH50" i="10"/>
  <c r="M51" i="10"/>
  <c r="AC51" i="10"/>
  <c r="X52" i="10"/>
  <c r="AF52" i="10"/>
  <c r="V53" i="10"/>
  <c r="AL53" i="10"/>
  <c r="O50" i="10"/>
  <c r="AC52" i="10"/>
  <c r="AJ30" i="10"/>
  <c r="AL54" i="10"/>
  <c r="R47" i="10"/>
  <c r="Z47" i="10"/>
  <c r="X49" i="10"/>
  <c r="AF49" i="10"/>
  <c r="AL51" i="10"/>
  <c r="Q52" i="10"/>
  <c r="Y52" i="10"/>
  <c r="AM53" i="10"/>
  <c r="AA34" i="10"/>
  <c r="M55" i="10"/>
  <c r="AA35" i="10"/>
  <c r="AN54" i="10"/>
  <c r="X58" i="10"/>
  <c r="AM32" i="10"/>
  <c r="AN32" i="10"/>
  <c r="AC35" i="10"/>
  <c r="AA61" i="10"/>
  <c r="R65" i="10"/>
  <c r="AF44" i="10"/>
  <c r="AF35" i="10"/>
  <c r="AG44" i="10"/>
  <c r="AJ60" i="10"/>
  <c r="AC61" i="10"/>
  <c r="AF63" i="10"/>
  <c r="AG35" i="10"/>
  <c r="AJ54" i="10"/>
  <c r="AG63" i="10"/>
  <c r="AM67" i="10"/>
  <c r="Z42" i="10"/>
  <c r="R67" i="10"/>
  <c r="AE67" i="10"/>
  <c r="AC32" i="10"/>
  <c r="AE30" i="10"/>
  <c r="AE32" i="10"/>
  <c r="AM35" i="10"/>
  <c r="Y37" i="10"/>
  <c r="O42" i="10"/>
  <c r="AA42" i="10"/>
  <c r="AE54" i="10"/>
  <c r="AC57" i="10"/>
  <c r="Q58" i="10"/>
  <c r="AF67" i="10"/>
  <c r="S31" i="10"/>
  <c r="AF32" i="10"/>
  <c r="AN35" i="10"/>
  <c r="Z37" i="10"/>
  <c r="AH54" i="10"/>
  <c r="S58" i="10"/>
  <c r="AA63" i="10"/>
  <c r="Q42" i="10"/>
  <c r="AC42" i="10"/>
  <c r="AE57" i="10"/>
  <c r="T58" i="10"/>
  <c r="V67" i="10"/>
  <c r="AC33" i="10"/>
  <c r="X37" i="10"/>
  <c r="Z33" i="10"/>
  <c r="R42" i="10"/>
  <c r="AG57" i="10"/>
  <c r="AL30" i="10"/>
  <c r="AA31" i="10"/>
  <c r="AA33" i="10"/>
  <c r="Q37" i="10"/>
  <c r="AH40" i="10"/>
  <c r="S42" i="10"/>
  <c r="AE42" i="10"/>
  <c r="Z43" i="10"/>
  <c r="AA55" i="10"/>
  <c r="V58" i="10"/>
  <c r="AE63" i="10"/>
  <c r="S65" i="10"/>
  <c r="X67" i="10"/>
  <c r="V35" i="10"/>
  <c r="AJ37" i="10"/>
  <c r="AJ66" i="10"/>
  <c r="AN33" i="10"/>
  <c r="AJ38" i="10"/>
  <c r="V40" i="10"/>
  <c r="AJ40" i="10"/>
  <c r="O55" i="10"/>
  <c r="AC55" i="10"/>
  <c r="AM55" i="10"/>
  <c r="AL57" i="10"/>
  <c r="AF58" i="10"/>
  <c r="AL60" i="10"/>
  <c r="AG67" i="10"/>
  <c r="M68" i="10"/>
  <c r="AG58" i="10"/>
  <c r="Y35" i="10"/>
  <c r="R37" i="10"/>
  <c r="AL38" i="10"/>
  <c r="AH39" i="10"/>
  <c r="X40" i="10"/>
  <c r="AL40" i="10"/>
  <c r="Q55" i="10"/>
  <c r="AE55" i="10"/>
  <c r="AN57" i="10"/>
  <c r="AH58" i="10"/>
  <c r="O61" i="10"/>
  <c r="AM66" i="10"/>
  <c r="AC31" i="10"/>
  <c r="AJ32" i="10"/>
  <c r="AE33" i="10"/>
  <c r="S34" i="10"/>
  <c r="S37" i="10"/>
  <c r="AM38" i="10"/>
  <c r="Z40" i="10"/>
  <c r="AM40" i="10"/>
  <c r="R55" i="10"/>
  <c r="AF55" i="10"/>
  <c r="Q68" i="10"/>
  <c r="X35" i="10"/>
  <c r="AL66" i="10"/>
  <c r="X33" i="10"/>
  <c r="AF33" i="10"/>
  <c r="T34" i="10"/>
  <c r="AL35" i="10"/>
  <c r="T37" i="10"/>
  <c r="AG37" i="10"/>
  <c r="AF42" i="10"/>
  <c r="S45" i="10"/>
  <c r="AC54" i="10"/>
  <c r="Y58" i="10"/>
  <c r="Q61" i="10"/>
  <c r="O63" i="10"/>
  <c r="O67" i="10"/>
  <c r="S68" i="10"/>
  <c r="AN55" i="10"/>
  <c r="AM57" i="10"/>
  <c r="AF30" i="10"/>
  <c r="AG30" i="10"/>
  <c r="R31" i="10"/>
  <c r="AH31" i="10"/>
  <c r="Y33" i="10"/>
  <c r="AH37" i="10"/>
  <c r="Y42" i="10"/>
  <c r="X43" i="10"/>
  <c r="T45" i="10"/>
  <c r="AH55" i="10"/>
  <c r="AA58" i="10"/>
  <c r="M60" i="10"/>
  <c r="T56" i="10"/>
  <c r="R58" i="10"/>
  <c r="Z61" i="10"/>
  <c r="X62" i="10"/>
  <c r="Y63" i="10"/>
  <c r="T65" i="10"/>
  <c r="Q67" i="10"/>
  <c r="Z67" i="10"/>
  <c r="O68" i="10"/>
  <c r="V65" i="10"/>
  <c r="X55" i="10"/>
  <c r="M56" i="10"/>
  <c r="X65" i="10"/>
  <c r="Y55" i="10"/>
  <c r="Z55" i="10"/>
  <c r="V57" i="10"/>
  <c r="V63" i="10"/>
  <c r="Y65" i="10"/>
  <c r="M66" i="10"/>
  <c r="R56" i="10"/>
  <c r="X61" i="10"/>
  <c r="S56" i="10"/>
  <c r="X57" i="10"/>
  <c r="V30" i="10"/>
  <c r="T30" i="10"/>
  <c r="Q31" i="10"/>
  <c r="M33" i="10"/>
  <c r="T38" i="10"/>
  <c r="T39" i="10"/>
  <c r="R45" i="10"/>
  <c r="Z45" i="10"/>
  <c r="O33" i="10"/>
  <c r="Y39" i="10"/>
  <c r="O44" i="10"/>
  <c r="O30" i="10"/>
  <c r="X30" i="10"/>
  <c r="M31" i="10"/>
  <c r="Q33" i="10"/>
  <c r="V34" i="10"/>
  <c r="M38" i="10"/>
  <c r="O39" i="10"/>
  <c r="O40" i="10"/>
  <c r="Q44" i="10"/>
  <c r="V45" i="10"/>
  <c r="Z31" i="10"/>
  <c r="R33" i="10"/>
  <c r="S44" i="10"/>
  <c r="Y30" i="10"/>
  <c r="Q30" i="10"/>
  <c r="M32" i="10"/>
  <c r="O38" i="10"/>
  <c r="Q39" i="10"/>
  <c r="X45" i="10"/>
  <c r="R30" i="10"/>
  <c r="R39" i="10"/>
  <c r="T40" i="10"/>
  <c r="AJ43" i="10"/>
  <c r="AG56" i="10"/>
  <c r="AF56" i="10"/>
  <c r="AE56" i="10"/>
  <c r="AC56" i="10"/>
  <c r="AG43" i="10"/>
  <c r="AE43" i="10"/>
  <c r="AL43" i="10"/>
  <c r="AL45" i="10"/>
  <c r="AM62" i="10"/>
  <c r="AN62" i="10"/>
  <c r="AL62" i="10"/>
  <c r="AH62" i="10"/>
  <c r="Y31" i="10"/>
  <c r="AG31" i="10"/>
  <c r="T32" i="10"/>
  <c r="AM33" i="10"/>
  <c r="R34" i="10"/>
  <c r="Z34" i="10"/>
  <c r="AH34" i="10"/>
  <c r="M35" i="10"/>
  <c r="AF37" i="10"/>
  <c r="AN37" i="10"/>
  <c r="S38" i="10"/>
  <c r="AA38" i="10"/>
  <c r="AG39" i="10"/>
  <c r="S40" i="10"/>
  <c r="Q40" i="10"/>
  <c r="M43" i="10"/>
  <c r="AH43" i="10"/>
  <c r="AH45" i="10"/>
  <c r="S57" i="10"/>
  <c r="R57" i="10"/>
  <c r="Q57" i="10"/>
  <c r="M57" i="10"/>
  <c r="AJ63" i="10"/>
  <c r="AH63" i="10"/>
  <c r="AN63" i="10"/>
  <c r="AM63" i="10"/>
  <c r="AL63" i="10"/>
  <c r="T31" i="10"/>
  <c r="AJ31" i="10"/>
  <c r="O32" i="10"/>
  <c r="AH33" i="10"/>
  <c r="M34" i="10"/>
  <c r="AC34" i="10"/>
  <c r="AA37" i="10"/>
  <c r="V38" i="10"/>
  <c r="AA39" i="10"/>
  <c r="AJ39" i="10"/>
  <c r="AL42" i="10"/>
  <c r="AJ42" i="10"/>
  <c r="R43" i="10"/>
  <c r="AA43" i="10"/>
  <c r="AL44" i="10"/>
  <c r="AA45" i="10"/>
  <c r="Q62" i="10"/>
  <c r="O62" i="10"/>
  <c r="S62" i="10"/>
  <c r="R62" i="10"/>
  <c r="M62" i="10"/>
  <c r="AJ34" i="10"/>
  <c r="AA40" i="10"/>
  <c r="AG40" i="10"/>
  <c r="AN68" i="10"/>
  <c r="AM68" i="10"/>
  <c r="AL68" i="10"/>
  <c r="AH68" i="10"/>
  <c r="AL34" i="10"/>
  <c r="AE38" i="10"/>
  <c r="S30" i="10"/>
  <c r="AA30" i="10"/>
  <c r="V31" i="10"/>
  <c r="AL31" i="10"/>
  <c r="Q32" i="10"/>
  <c r="Y32" i="10"/>
  <c r="AG32" i="10"/>
  <c r="T33" i="10"/>
  <c r="AJ33" i="10"/>
  <c r="O34" i="10"/>
  <c r="AE34" i="10"/>
  <c r="AM34" i="10"/>
  <c r="R35" i="10"/>
  <c r="Z35" i="10"/>
  <c r="AH35" i="10"/>
  <c r="M37" i="10"/>
  <c r="AC37" i="10"/>
  <c r="X38" i="10"/>
  <c r="AF38" i="10"/>
  <c r="AN38" i="10"/>
  <c r="S39" i="10"/>
  <c r="AC39" i="10"/>
  <c r="AE40" i="10"/>
  <c r="AM42" i="10"/>
  <c r="T43" i="10"/>
  <c r="AC43" i="10"/>
  <c r="AN43" i="10"/>
  <c r="T44" i="10"/>
  <c r="Z44" i="10"/>
  <c r="AN45" i="10"/>
  <c r="Z60" i="10"/>
  <c r="Y60" i="10"/>
  <c r="X60" i="10"/>
  <c r="V60" i="10"/>
  <c r="AJ62" i="10"/>
  <c r="Q43" i="10"/>
  <c r="O43" i="10"/>
  <c r="AJ44" i="10"/>
  <c r="AH44" i="10"/>
  <c r="Z54" i="10"/>
  <c r="Y54" i="10"/>
  <c r="X54" i="10"/>
  <c r="T54" i="10"/>
  <c r="O35" i="10"/>
  <c r="AC38" i="10"/>
  <c r="AN39" i="10"/>
  <c r="AL39" i="10"/>
  <c r="AM65" i="10"/>
  <c r="AL65" i="10"/>
  <c r="AN65" i="10"/>
  <c r="AH65" i="10"/>
  <c r="AM44" i="10"/>
  <c r="AN56" i="10"/>
  <c r="AM56" i="10"/>
  <c r="AL56" i="10"/>
  <c r="AH56" i="10"/>
  <c r="AE31" i="10"/>
  <c r="AM31" i="10"/>
  <c r="R32" i="10"/>
  <c r="Z32" i="10"/>
  <c r="X34" i="10"/>
  <c r="AF34" i="10"/>
  <c r="S35" i="10"/>
  <c r="AL37" i="10"/>
  <c r="Q38" i="10"/>
  <c r="Y38" i="10"/>
  <c r="AF40" i="10"/>
  <c r="V42" i="10"/>
  <c r="T42" i="10"/>
  <c r="AN42" i="10"/>
  <c r="X68" i="10"/>
  <c r="V68" i="10"/>
  <c r="Y68" i="10"/>
  <c r="Z68" i="10"/>
  <c r="T68" i="10"/>
  <c r="V32" i="10"/>
  <c r="AJ45" i="10"/>
  <c r="AE45" i="10"/>
  <c r="AC45" i="10"/>
  <c r="X39" i="10"/>
  <c r="V39" i="10"/>
  <c r="AE39" i="10"/>
  <c r="M40" i="10"/>
  <c r="V43" i="10"/>
  <c r="AF43" i="10"/>
  <c r="M44" i="10"/>
  <c r="O45" i="10"/>
  <c r="M45" i="10"/>
  <c r="AG45" i="10"/>
  <c r="S54" i="10"/>
  <c r="R54" i="10"/>
  <c r="Q54" i="10"/>
  <c r="O54" i="10"/>
  <c r="AG60" i="10"/>
  <c r="AF60" i="10"/>
  <c r="AE60" i="10"/>
  <c r="AA60" i="10"/>
  <c r="Z56" i="10"/>
  <c r="AN58" i="10"/>
  <c r="S60" i="10"/>
  <c r="AL61" i="10"/>
  <c r="AJ61" i="10"/>
  <c r="Z66" i="10"/>
  <c r="Y66" i="10"/>
  <c r="X66" i="10"/>
  <c r="AF54" i="10"/>
  <c r="V56" i="10"/>
  <c r="Y57" i="10"/>
  <c r="AJ58" i="10"/>
  <c r="O60" i="10"/>
  <c r="AM60" i="10"/>
  <c r="R61" i="10"/>
  <c r="AG62" i="10"/>
  <c r="AE62" i="10"/>
  <c r="S63" i="10"/>
  <c r="AE65" i="10"/>
  <c r="AC65" i="10"/>
  <c r="V66" i="10"/>
  <c r="AG54" i="10"/>
  <c r="T55" i="10"/>
  <c r="AJ55" i="10"/>
  <c r="O56" i="10"/>
  <c r="Z57" i="10"/>
  <c r="AH57" i="10"/>
  <c r="M58" i="10"/>
  <c r="AC58" i="10"/>
  <c r="AN60" i="10"/>
  <c r="S61" i="10"/>
  <c r="AM61" i="10"/>
  <c r="T62" i="10"/>
  <c r="AC62" i="10"/>
  <c r="T63" i="10"/>
  <c r="Z63" i="10"/>
  <c r="AF68" i="10"/>
  <c r="AE68" i="10"/>
  <c r="AG68" i="10"/>
  <c r="X56" i="10"/>
  <c r="AL58" i="10"/>
  <c r="Q60" i="10"/>
  <c r="V61" i="10"/>
  <c r="T61" i="10"/>
  <c r="AN61" i="10"/>
  <c r="AF65" i="10"/>
  <c r="AG66" i="10"/>
  <c r="AF66" i="10"/>
  <c r="AA66" i="10"/>
  <c r="AC68" i="10"/>
  <c r="V62" i="10"/>
  <c r="AF62" i="10"/>
  <c r="M63" i="10"/>
  <c r="O65" i="10"/>
  <c r="M65" i="10"/>
  <c r="AG65" i="10"/>
  <c r="R66" i="10"/>
  <c r="Q66" i="10"/>
  <c r="S66" i="10"/>
  <c r="AC66" i="10"/>
  <c r="AN66" i="10"/>
  <c r="S67" i="10"/>
  <c r="AA67" i="10"/>
  <c r="L71" i="10" l="1"/>
  <c r="L72" i="10"/>
  <c r="L76" i="10"/>
  <c r="L75" i="10"/>
  <c r="L73" i="10"/>
  <c r="L74" i="10"/>
  <c r="L48" i="10"/>
  <c r="L53" i="10"/>
  <c r="L67" i="10"/>
  <c r="L50" i="10"/>
  <c r="L51" i="10"/>
  <c r="L52" i="10"/>
  <c r="L49" i="10"/>
  <c r="L55" i="10"/>
  <c r="L34" i="10"/>
  <c r="L61" i="10"/>
  <c r="L68" i="10"/>
  <c r="L42" i="10"/>
  <c r="L58" i="10"/>
  <c r="L57" i="10"/>
  <c r="L37" i="10"/>
  <c r="L63" i="10"/>
  <c r="L62" i="10"/>
  <c r="L65" i="10"/>
  <c r="L66" i="10"/>
  <c r="L56" i="10"/>
  <c r="L60" i="10"/>
  <c r="L40" i="10"/>
  <c r="L33" i="10"/>
  <c r="L31" i="10"/>
  <c r="L45" i="10"/>
  <c r="L30" i="10"/>
  <c r="L44" i="10"/>
  <c r="L43" i="10"/>
  <c r="L35" i="10"/>
  <c r="L39" i="10"/>
  <c r="L32" i="10"/>
  <c r="L38" i="10"/>
  <c r="AK43" i="9" l="1"/>
  <c r="AI43" i="9"/>
  <c r="AH43" i="9" s="1"/>
  <c r="AD43" i="9"/>
  <c r="AB43" i="9"/>
  <c r="AF43" i="9" s="1"/>
  <c r="W43" i="9"/>
  <c r="U43" i="9"/>
  <c r="T43" i="9" s="1"/>
  <c r="P43" i="9"/>
  <c r="N43" i="9"/>
  <c r="M43" i="9" s="1"/>
  <c r="AK42" i="9"/>
  <c r="AI42" i="9"/>
  <c r="AL42" i="9" s="1"/>
  <c r="AD42" i="9"/>
  <c r="AB42" i="9"/>
  <c r="AC42" i="9" s="1"/>
  <c r="W42" i="9"/>
  <c r="U42" i="9"/>
  <c r="V42" i="9" s="1"/>
  <c r="P42" i="9"/>
  <c r="N42" i="9"/>
  <c r="M42" i="9" s="1"/>
  <c r="AK41" i="9"/>
  <c r="AI41" i="9"/>
  <c r="AM41" i="9" s="1"/>
  <c r="AD41" i="9"/>
  <c r="AB41" i="9"/>
  <c r="AA41" i="9" s="1"/>
  <c r="W41" i="9"/>
  <c r="U41" i="9"/>
  <c r="Z41" i="9" s="1"/>
  <c r="P41" i="9"/>
  <c r="N41" i="9"/>
  <c r="S41" i="9" s="1"/>
  <c r="AK39" i="9"/>
  <c r="AI39" i="9"/>
  <c r="AN39" i="9" s="1"/>
  <c r="AD39" i="9"/>
  <c r="AB39" i="9"/>
  <c r="AF39" i="9" s="1"/>
  <c r="W39" i="9"/>
  <c r="U39" i="9"/>
  <c r="X39" i="9" s="1"/>
  <c r="P39" i="9"/>
  <c r="N39" i="9"/>
  <c r="O39" i="9" s="1"/>
  <c r="AK38" i="9"/>
  <c r="AI38" i="9"/>
  <c r="AJ38" i="9" s="1"/>
  <c r="AD38" i="9"/>
  <c r="AB38" i="9"/>
  <c r="AC38" i="9" s="1"/>
  <c r="W38" i="9"/>
  <c r="U38" i="9"/>
  <c r="X38" i="9" s="1"/>
  <c r="P38" i="9"/>
  <c r="N38" i="9"/>
  <c r="M38" i="9" s="1"/>
  <c r="AK36" i="9"/>
  <c r="AI36" i="9"/>
  <c r="AH36" i="9" s="1"/>
  <c r="AD36" i="9"/>
  <c r="AB36" i="9"/>
  <c r="AG36" i="9" s="1"/>
  <c r="W36" i="9"/>
  <c r="U36" i="9"/>
  <c r="Z36" i="9" s="1"/>
  <c r="P36" i="9"/>
  <c r="N36" i="9"/>
  <c r="R36" i="9" s="1"/>
  <c r="AK35" i="9"/>
  <c r="AI35" i="9"/>
  <c r="AM35" i="9" s="1"/>
  <c r="AD35" i="9"/>
  <c r="AB35" i="9"/>
  <c r="AE35" i="9" s="1"/>
  <c r="W35" i="9"/>
  <c r="U35" i="9"/>
  <c r="V35" i="9" s="1"/>
  <c r="P35" i="9"/>
  <c r="N35" i="9"/>
  <c r="O35" i="9" s="1"/>
  <c r="AK34" i="9"/>
  <c r="AI34" i="9"/>
  <c r="AJ34" i="9" s="1"/>
  <c r="AD34" i="9"/>
  <c r="AB34" i="9"/>
  <c r="AA34" i="9" s="1"/>
  <c r="W34" i="9"/>
  <c r="U34" i="9"/>
  <c r="T34" i="9" s="1"/>
  <c r="P34" i="9"/>
  <c r="N34" i="9"/>
  <c r="S34" i="9" s="1"/>
  <c r="AK33" i="9"/>
  <c r="AI33" i="9"/>
  <c r="AN33" i="9" s="1"/>
  <c r="AD33" i="9"/>
  <c r="AB33" i="9"/>
  <c r="AG33" i="9" s="1"/>
  <c r="W33" i="9"/>
  <c r="U33" i="9"/>
  <c r="Y33" i="9" s="1"/>
  <c r="P33" i="9"/>
  <c r="N33" i="9"/>
  <c r="Q33" i="9" s="1"/>
  <c r="AK31" i="9"/>
  <c r="AI31" i="9"/>
  <c r="AL31" i="9" s="1"/>
  <c r="AD31" i="9"/>
  <c r="AB31" i="9"/>
  <c r="AC31" i="9" s="1"/>
  <c r="W31" i="9"/>
  <c r="U31" i="9"/>
  <c r="V31" i="9" s="1"/>
  <c r="P31" i="9"/>
  <c r="N31" i="9"/>
  <c r="M31" i="9" s="1"/>
  <c r="AK30" i="9"/>
  <c r="AI30" i="9"/>
  <c r="AH30" i="9" s="1"/>
  <c r="AD30" i="9"/>
  <c r="AB30" i="9"/>
  <c r="AA30" i="9" s="1"/>
  <c r="W30" i="9"/>
  <c r="U30" i="9"/>
  <c r="X30" i="9" s="1"/>
  <c r="P30" i="9"/>
  <c r="N30" i="9"/>
  <c r="S30" i="9" s="1"/>
  <c r="L18" i="9"/>
  <c r="L17" i="9"/>
  <c r="L15" i="9"/>
  <c r="L14" i="9"/>
  <c r="L13" i="9"/>
  <c r="C11" i="8"/>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AA36" i="9" l="1"/>
  <c r="M36" i="9"/>
  <c r="AH38" i="9"/>
  <c r="R35" i="9"/>
  <c r="AF42" i="9"/>
  <c r="AH33" i="9"/>
  <c r="Q39" i="9"/>
  <c r="AN41" i="9"/>
  <c r="T33" i="9"/>
  <c r="AE31" i="9"/>
  <c r="AN38" i="9"/>
  <c r="AH39" i="9"/>
  <c r="S35" i="9"/>
  <c r="AJ35" i="9"/>
  <c r="V33" i="9"/>
  <c r="AM31" i="9"/>
  <c r="AF35" i="9"/>
  <c r="Z33" i="9"/>
  <c r="AL38" i="9"/>
  <c r="AN31" i="9"/>
  <c r="AA33" i="9"/>
  <c r="Q35" i="9"/>
  <c r="AH35" i="9"/>
  <c r="AM38" i="9"/>
  <c r="AJ43" i="9"/>
  <c r="AL34" i="9"/>
  <c r="T35" i="9"/>
  <c r="T38" i="9"/>
  <c r="R39" i="9"/>
  <c r="AH41" i="9"/>
  <c r="AL30" i="9"/>
  <c r="AM34" i="9"/>
  <c r="AL43" i="9"/>
  <c r="AM42" i="9"/>
  <c r="AM30" i="9"/>
  <c r="AN34" i="9"/>
  <c r="AJ41" i="9"/>
  <c r="AN42" i="9"/>
  <c r="AM43" i="9"/>
  <c r="AC34" i="9"/>
  <c r="AN30" i="9"/>
  <c r="AF31" i="9"/>
  <c r="Z35" i="9"/>
  <c r="AN35" i="9"/>
  <c r="Y38" i="9"/>
  <c r="Z39" i="9"/>
  <c r="AN43" i="9"/>
  <c r="AE34" i="9"/>
  <c r="Z38" i="9"/>
  <c r="AL41" i="9"/>
  <c r="AE43" i="9"/>
  <c r="AJ30" i="9"/>
  <c r="AH34" i="9"/>
  <c r="AC39" i="9"/>
  <c r="AE42" i="9"/>
  <c r="AG31" i="9"/>
  <c r="S39" i="9"/>
  <c r="O42" i="9"/>
  <c r="X42" i="9"/>
  <c r="AG42" i="9"/>
  <c r="O31" i="9"/>
  <c r="AF34" i="9"/>
  <c r="AG35" i="9"/>
  <c r="T30" i="9"/>
  <c r="Y31" i="9"/>
  <c r="S33" i="9"/>
  <c r="AG34" i="9"/>
  <c r="M35" i="9"/>
  <c r="O36" i="9"/>
  <c r="V38" i="9"/>
  <c r="AE38" i="9"/>
  <c r="AG39" i="9"/>
  <c r="T41" i="9"/>
  <c r="Y42" i="9"/>
  <c r="X31" i="9"/>
  <c r="Q31" i="9"/>
  <c r="X35" i="9"/>
  <c r="AF38" i="9"/>
  <c r="Q42" i="9"/>
  <c r="Z42" i="9"/>
  <c r="R33" i="9"/>
  <c r="Z31" i="9"/>
  <c r="R31" i="9"/>
  <c r="AA31" i="9"/>
  <c r="Y35" i="9"/>
  <c r="S36" i="9"/>
  <c r="AG38" i="9"/>
  <c r="M39" i="9"/>
  <c r="Y39" i="9"/>
  <c r="R42" i="9"/>
  <c r="AA42" i="9"/>
  <c r="S31" i="9"/>
  <c r="T36" i="9"/>
  <c r="S42" i="9"/>
  <c r="T31" i="9"/>
  <c r="AA39" i="9"/>
  <c r="T42" i="9"/>
  <c r="M30" i="9"/>
  <c r="M34" i="9"/>
  <c r="AA38" i="9"/>
  <c r="M41" i="9"/>
  <c r="V41" i="9"/>
  <c r="O38" i="9"/>
  <c r="V30" i="9"/>
  <c r="O34" i="9"/>
  <c r="Z43" i="9"/>
  <c r="Y43" i="9"/>
  <c r="O30" i="9"/>
  <c r="AE30" i="9"/>
  <c r="AH31" i="9"/>
  <c r="M33" i="9"/>
  <c r="AC33" i="9"/>
  <c r="X34" i="9"/>
  <c r="AA35" i="9"/>
  <c r="V36" i="9"/>
  <c r="AL36" i="9"/>
  <c r="Q38" i="9"/>
  <c r="T39" i="9"/>
  <c r="AJ39" i="9"/>
  <c r="O41" i="9"/>
  <c r="AE41" i="9"/>
  <c r="AH42" i="9"/>
  <c r="V43" i="9"/>
  <c r="AJ33" i="9"/>
  <c r="AF30" i="9"/>
  <c r="AL33" i="9"/>
  <c r="AE36" i="9"/>
  <c r="AJ36" i="9"/>
  <c r="AC41" i="9"/>
  <c r="AC36" i="9"/>
  <c r="Q34" i="9"/>
  <c r="AM36" i="9"/>
  <c r="X41" i="9"/>
  <c r="Q30" i="9"/>
  <c r="Y30" i="9"/>
  <c r="AG30" i="9"/>
  <c r="AJ31" i="9"/>
  <c r="O33" i="9"/>
  <c r="AE33" i="9"/>
  <c r="AM33" i="9"/>
  <c r="R34" i="9"/>
  <c r="Z34" i="9"/>
  <c r="AC35" i="9"/>
  <c r="X36" i="9"/>
  <c r="AF36" i="9"/>
  <c r="AN36" i="9"/>
  <c r="S38" i="9"/>
  <c r="V39" i="9"/>
  <c r="AL39" i="9"/>
  <c r="Q41" i="9"/>
  <c r="Y41" i="9"/>
  <c r="AG41" i="9"/>
  <c r="AJ42" i="9"/>
  <c r="X43" i="9"/>
  <c r="AC30" i="9"/>
  <c r="V34" i="9"/>
  <c r="Y34" i="9"/>
  <c r="R38" i="9"/>
  <c r="R30" i="9"/>
  <c r="Z30" i="9"/>
  <c r="X33" i="9"/>
  <c r="AF33" i="9"/>
  <c r="AL35" i="9"/>
  <c r="Q36" i="9"/>
  <c r="Y36" i="9"/>
  <c r="AE39" i="9"/>
  <c r="AM39" i="9"/>
  <c r="R41" i="9"/>
  <c r="S43" i="9"/>
  <c r="R43" i="9"/>
  <c r="Q43" i="9"/>
  <c r="AA43" i="9"/>
  <c r="AG43" i="9"/>
  <c r="AF41" i="9"/>
  <c r="O43" i="9"/>
  <c r="AC43" i="9"/>
  <c r="C1" i="12" a="1"/>
  <c r="C1" i="12" l="1"/>
  <c r="L42" i="9"/>
  <c r="L31" i="9"/>
  <c r="L38" i="9"/>
  <c r="L36" i="9"/>
  <c r="L34" i="9"/>
  <c r="L30" i="9"/>
  <c r="L35" i="9"/>
  <c r="L33" i="9"/>
  <c r="L41" i="9"/>
  <c r="L39" i="9"/>
  <c r="C1" i="13" a="1"/>
  <c r="C1" i="13" l="1"/>
  <c r="B26" i="12"/>
  <c r="C26" i="12" s="1"/>
  <c r="L26" i="12" s="1"/>
  <c r="B27" i="12"/>
  <c r="C27" i="12" s="1"/>
  <c r="L27" i="12" s="1"/>
  <c r="C11" i="12"/>
  <c r="L11" i="12" s="1"/>
  <c r="C12" i="12"/>
  <c r="L12" i="12" s="1"/>
  <c r="C16" i="12"/>
  <c r="L16" i="12" s="1"/>
  <c r="C10" i="12"/>
  <c r="L10" i="12" s="1"/>
  <c r="L1" i="12"/>
  <c r="C1" i="15" a="1"/>
  <c r="C1" i="15" l="1"/>
  <c r="C12" i="13"/>
  <c r="L12" i="13" s="1"/>
  <c r="C10" i="13"/>
  <c r="L10" i="13" s="1"/>
  <c r="B27" i="13"/>
  <c r="C27" i="13" s="1"/>
  <c r="L27" i="13" s="1"/>
  <c r="C11" i="13"/>
  <c r="L11" i="13" s="1"/>
  <c r="C16" i="13"/>
  <c r="L16" i="13" s="1"/>
  <c r="B26" i="13"/>
  <c r="C26" i="13" s="1"/>
  <c r="L26" i="13" s="1"/>
  <c r="L1" i="13"/>
  <c r="L61" i="12"/>
  <c r="C7" i="12" a="1"/>
  <c r="C7" i="12" s="1"/>
  <c r="L4" i="12"/>
  <c r="C8" i="12"/>
  <c r="L8" i="12" s="1"/>
  <c r="C9" i="12"/>
  <c r="L9" i="12" s="1"/>
  <c r="C11" i="15" l="1"/>
  <c r="L11" i="15" s="1"/>
  <c r="C16" i="15"/>
  <c r="L16" i="15" s="1"/>
  <c r="L1" i="15"/>
  <c r="B27" i="15"/>
  <c r="C27" i="15" s="1"/>
  <c r="L27" i="15" s="1"/>
  <c r="B26" i="15"/>
  <c r="C26" i="15" s="1"/>
  <c r="L26" i="15" s="1"/>
  <c r="C12" i="15"/>
  <c r="L12" i="15" s="1"/>
  <c r="C10" i="15"/>
  <c r="L10" i="15" s="1"/>
  <c r="L65" i="13"/>
  <c r="C8" i="13"/>
  <c r="L8" i="13" s="1"/>
  <c r="L4" i="13"/>
  <c r="C7" i="13" a="1"/>
  <c r="C7" i="13" s="1"/>
  <c r="C9" i="13"/>
  <c r="L9" i="13" s="1"/>
  <c r="L7" i="12"/>
  <c r="C19" i="12"/>
  <c r="L19" i="12" s="1"/>
  <c r="AK101" i="8"/>
  <c r="AI101" i="8"/>
  <c r="AD101" i="8"/>
  <c r="AB101" i="8"/>
  <c r="AA101" i="8"/>
  <c r="W101" i="8"/>
  <c r="U101" i="8"/>
  <c r="Y101" i="8" s="1"/>
  <c r="T101" i="8"/>
  <c r="S101" i="8"/>
  <c r="P101" i="8"/>
  <c r="N101" i="8"/>
  <c r="Q101" i="8" s="1"/>
  <c r="L101" i="8"/>
  <c r="AN100" i="8"/>
  <c r="AK100" i="8"/>
  <c r="AI100" i="8"/>
  <c r="AL100" i="8" s="1"/>
  <c r="AG100" i="8"/>
  <c r="AF100" i="8"/>
  <c r="AD100" i="8"/>
  <c r="AB100" i="8"/>
  <c r="AC100" i="8" s="1"/>
  <c r="AA100" i="8"/>
  <c r="Z100" i="8"/>
  <c r="Y100" i="8"/>
  <c r="X100" i="8"/>
  <c r="W100" i="8"/>
  <c r="U100" i="8"/>
  <c r="V100" i="8" s="1"/>
  <c r="T100" i="8"/>
  <c r="Q100" i="8"/>
  <c r="P100" i="8"/>
  <c r="N100" i="8"/>
  <c r="M100" i="8" s="1"/>
  <c r="AL99" i="8"/>
  <c r="AK99" i="8"/>
  <c r="AI99" i="8"/>
  <c r="AH99" i="8" s="1"/>
  <c r="AG99" i="8"/>
  <c r="AF99" i="8"/>
  <c r="AE99" i="8"/>
  <c r="AD99" i="8"/>
  <c r="AC99" i="8"/>
  <c r="AB99" i="8"/>
  <c r="AA99" i="8"/>
  <c r="W99" i="8"/>
  <c r="U99" i="8"/>
  <c r="P99" i="8"/>
  <c r="N99" i="8"/>
  <c r="M99" i="8"/>
  <c r="AK98" i="8"/>
  <c r="AI98" i="8"/>
  <c r="AG98" i="8"/>
  <c r="AF98" i="8"/>
  <c r="AD98" i="8"/>
  <c r="AC98" i="8"/>
  <c r="AB98" i="8"/>
  <c r="AE98" i="8" s="1"/>
  <c r="AA98" i="8"/>
  <c r="Z98" i="8"/>
  <c r="W98" i="8"/>
  <c r="V98" i="8"/>
  <c r="U98" i="8"/>
  <c r="X98" i="8" s="1"/>
  <c r="S98" i="8"/>
  <c r="R98" i="8"/>
  <c r="P98" i="8"/>
  <c r="N98" i="8"/>
  <c r="O98" i="8" s="1"/>
  <c r="AN97" i="8"/>
  <c r="AM97" i="8"/>
  <c r="AK97" i="8"/>
  <c r="AI97" i="8"/>
  <c r="AJ97" i="8" s="1"/>
  <c r="AG97" i="8"/>
  <c r="AF97" i="8"/>
  <c r="AE97" i="8"/>
  <c r="AD97" i="8"/>
  <c r="AC97" i="8"/>
  <c r="AB97" i="8"/>
  <c r="AA97" i="8"/>
  <c r="X97" i="8"/>
  <c r="W97" i="8"/>
  <c r="U97" i="8"/>
  <c r="T97" i="8" s="1"/>
  <c r="S97" i="8"/>
  <c r="R97" i="8"/>
  <c r="P97" i="8"/>
  <c r="O97" i="8"/>
  <c r="N97" i="8"/>
  <c r="Q97" i="8" s="1"/>
  <c r="M97" i="8"/>
  <c r="AN96" i="8"/>
  <c r="AM96" i="8"/>
  <c r="AK96" i="8"/>
  <c r="AJ96" i="8"/>
  <c r="AI96" i="8"/>
  <c r="AL96" i="8" s="1"/>
  <c r="AH96" i="8"/>
  <c r="AD96" i="8"/>
  <c r="AB96" i="8"/>
  <c r="W96" i="8"/>
  <c r="U96" i="8"/>
  <c r="T96" i="8"/>
  <c r="S96" i="8"/>
  <c r="R96" i="8"/>
  <c r="P96" i="8"/>
  <c r="O96" i="8"/>
  <c r="N96" i="8"/>
  <c r="Q96" i="8" s="1"/>
  <c r="M96" i="8"/>
  <c r="AN95" i="8"/>
  <c r="AM95" i="8"/>
  <c r="AK95" i="8"/>
  <c r="AJ95" i="8"/>
  <c r="AI95" i="8"/>
  <c r="AL95" i="8" s="1"/>
  <c r="AH95" i="8"/>
  <c r="AG95" i="8"/>
  <c r="AD95" i="8"/>
  <c r="AC95" i="8"/>
  <c r="AB95" i="8"/>
  <c r="AE95" i="8" s="1"/>
  <c r="Z95" i="8"/>
  <c r="Y95" i="8"/>
  <c r="W95" i="8"/>
  <c r="U95" i="8"/>
  <c r="V95" i="8" s="1"/>
  <c r="S95" i="8"/>
  <c r="R95" i="8"/>
  <c r="Q95" i="8"/>
  <c r="P95" i="8"/>
  <c r="O95" i="8"/>
  <c r="N95" i="8"/>
  <c r="M95" i="8"/>
  <c r="AN94" i="8"/>
  <c r="AM94" i="8"/>
  <c r="AL94" i="8"/>
  <c r="AK94" i="8"/>
  <c r="AJ94" i="8"/>
  <c r="AI94" i="8"/>
  <c r="AH94" i="8"/>
  <c r="AG94" i="8"/>
  <c r="AE94" i="8"/>
  <c r="AD94" i="8"/>
  <c r="AB94" i="8"/>
  <c r="AA94" i="8" s="1"/>
  <c r="Z94" i="8"/>
  <c r="Y94" i="8"/>
  <c r="W94" i="8"/>
  <c r="V94" i="8"/>
  <c r="U94" i="8"/>
  <c r="X94" i="8" s="1"/>
  <c r="T94" i="8"/>
  <c r="P94" i="8"/>
  <c r="N94" i="8"/>
  <c r="AK93" i="8"/>
  <c r="AI93" i="8"/>
  <c r="AD93" i="8"/>
  <c r="AB93" i="8"/>
  <c r="AA93" i="8" s="1"/>
  <c r="Z93" i="8"/>
  <c r="Y93" i="8"/>
  <c r="W93" i="8"/>
  <c r="V93" i="8"/>
  <c r="U93" i="8"/>
  <c r="X93" i="8" s="1"/>
  <c r="T93" i="8"/>
  <c r="S93" i="8"/>
  <c r="P93" i="8"/>
  <c r="N93" i="8"/>
  <c r="Q93" i="8" s="1"/>
  <c r="AN92" i="8"/>
  <c r="AM92" i="8"/>
  <c r="AK92" i="8"/>
  <c r="AI92" i="8"/>
  <c r="AJ92" i="8" s="1"/>
  <c r="AH92" i="8"/>
  <c r="AG92" i="8"/>
  <c r="AF92" i="8"/>
  <c r="AE92" i="8"/>
  <c r="AD92" i="8"/>
  <c r="AC92" i="8"/>
  <c r="AB92" i="8"/>
  <c r="AA92" i="8"/>
  <c r="Z92" i="8"/>
  <c r="X92" i="8"/>
  <c r="W92" i="8"/>
  <c r="U92" i="8"/>
  <c r="T92" i="8" s="1"/>
  <c r="S92" i="8"/>
  <c r="R92" i="8"/>
  <c r="P92" i="8"/>
  <c r="O92" i="8"/>
  <c r="N92" i="8"/>
  <c r="Q92" i="8" s="1"/>
  <c r="M92" i="8"/>
  <c r="AK91" i="8"/>
  <c r="AI91" i="8"/>
  <c r="AJ91" i="8" s="1"/>
  <c r="AD91" i="8"/>
  <c r="AB91" i="8"/>
  <c r="AA91" i="8"/>
  <c r="Z91" i="8"/>
  <c r="Y91" i="8"/>
  <c r="W91" i="8"/>
  <c r="V91" i="8"/>
  <c r="U91" i="8"/>
  <c r="X91" i="8" s="1"/>
  <c r="T91" i="8"/>
  <c r="S91" i="8"/>
  <c r="P91" i="8"/>
  <c r="N91" i="8"/>
  <c r="Q91" i="8" s="1"/>
  <c r="AN90" i="8"/>
  <c r="AK90" i="8"/>
  <c r="AI90" i="8"/>
  <c r="AL90" i="8" s="1"/>
  <c r="AG90" i="8"/>
  <c r="AF90" i="8"/>
  <c r="AD90" i="8"/>
  <c r="AB90" i="8"/>
  <c r="AC90" i="8" s="1"/>
  <c r="AA90" i="8"/>
  <c r="Z90" i="8"/>
  <c r="Y90" i="8"/>
  <c r="X90" i="8"/>
  <c r="W90" i="8"/>
  <c r="V90" i="8"/>
  <c r="U90" i="8"/>
  <c r="T90" i="8"/>
  <c r="S90" i="8"/>
  <c r="Q90" i="8"/>
  <c r="P90" i="8"/>
  <c r="N90" i="8"/>
  <c r="M90" i="8" s="1"/>
  <c r="AN89" i="8"/>
  <c r="AL89" i="8"/>
  <c r="AK89" i="8"/>
  <c r="AI89" i="8"/>
  <c r="AH89" i="8" s="1"/>
  <c r="AG89" i="8"/>
  <c r="AF89" i="8"/>
  <c r="AD89" i="8"/>
  <c r="AC89" i="8"/>
  <c r="AB89" i="8"/>
  <c r="AE89" i="8" s="1"/>
  <c r="AA89" i="8"/>
  <c r="W89" i="8"/>
  <c r="U89" i="8"/>
  <c r="P89" i="8"/>
  <c r="N89" i="8"/>
  <c r="M89" i="8" s="1"/>
  <c r="AK88" i="8"/>
  <c r="AI88" i="8"/>
  <c r="AH88" i="8"/>
  <c r="AG88" i="8"/>
  <c r="AF88" i="8"/>
  <c r="AD88" i="8"/>
  <c r="AC88" i="8"/>
  <c r="AB88" i="8"/>
  <c r="AE88" i="8" s="1"/>
  <c r="AA88" i="8"/>
  <c r="Z88" i="8"/>
  <c r="W88" i="8"/>
  <c r="U88" i="8"/>
  <c r="X88" i="8" s="1"/>
  <c r="S88" i="8"/>
  <c r="R88" i="8"/>
  <c r="P88" i="8"/>
  <c r="N88" i="8"/>
  <c r="O88" i="8" s="1"/>
  <c r="M88" i="8"/>
  <c r="AN87" i="8"/>
  <c r="AM87" i="8"/>
  <c r="AK87" i="8"/>
  <c r="AI87" i="8"/>
  <c r="AJ87" i="8" s="1"/>
  <c r="AH87" i="8"/>
  <c r="AG87" i="8"/>
  <c r="AF87" i="8"/>
  <c r="AE87" i="8"/>
  <c r="AD87" i="8"/>
  <c r="AC87" i="8"/>
  <c r="AB87" i="8"/>
  <c r="AA87" i="8"/>
  <c r="Z87" i="8"/>
  <c r="X87" i="8"/>
  <c r="W87" i="8"/>
  <c r="U87" i="8"/>
  <c r="T87" i="8" s="1"/>
  <c r="S87" i="8"/>
  <c r="R87" i="8"/>
  <c r="P87" i="8"/>
  <c r="O87" i="8"/>
  <c r="N87" i="8"/>
  <c r="Q87" i="8" s="1"/>
  <c r="M87" i="8"/>
  <c r="AN86" i="8"/>
  <c r="AM86" i="8"/>
  <c r="AK86" i="8"/>
  <c r="AJ86" i="8"/>
  <c r="AI86" i="8"/>
  <c r="AL86" i="8" s="1"/>
  <c r="AH86" i="8"/>
  <c r="AD86" i="8"/>
  <c r="AC86" i="8"/>
  <c r="AB86" i="8"/>
  <c r="W86" i="8"/>
  <c r="U86" i="8"/>
  <c r="T86" i="8"/>
  <c r="S86" i="8"/>
  <c r="R86" i="8"/>
  <c r="P86" i="8"/>
  <c r="O86" i="8"/>
  <c r="N86" i="8"/>
  <c r="Q86" i="8" s="1"/>
  <c r="M86" i="8"/>
  <c r="AN85" i="8"/>
  <c r="AM85" i="8"/>
  <c r="AK85" i="8"/>
  <c r="AJ85" i="8"/>
  <c r="AI85" i="8"/>
  <c r="AL85" i="8" s="1"/>
  <c r="AH85" i="8"/>
  <c r="AG85" i="8"/>
  <c r="AD85" i="8"/>
  <c r="AB85" i="8"/>
  <c r="AE85" i="8" s="1"/>
  <c r="Z85" i="8"/>
  <c r="Y85" i="8"/>
  <c r="W85" i="8"/>
  <c r="U85" i="8"/>
  <c r="V85" i="8" s="1"/>
  <c r="T85" i="8"/>
  <c r="R85" i="8"/>
  <c r="Q85" i="8"/>
  <c r="P85" i="8"/>
  <c r="O85" i="8"/>
  <c r="N85" i="8"/>
  <c r="S85" i="8" s="1"/>
  <c r="M85" i="8"/>
  <c r="AM84" i="8"/>
  <c r="AL84" i="8"/>
  <c r="AK84" i="8"/>
  <c r="AJ84" i="8"/>
  <c r="AI84" i="8"/>
  <c r="AN84" i="8" s="1"/>
  <c r="AH84" i="8"/>
  <c r="AG84" i="8"/>
  <c r="AE84" i="8"/>
  <c r="AD84" i="8"/>
  <c r="AB84" i="8"/>
  <c r="AA84" i="8" s="1"/>
  <c r="Z84" i="8"/>
  <c r="Y84" i="8"/>
  <c r="W84" i="8"/>
  <c r="V84" i="8"/>
  <c r="U84" i="8"/>
  <c r="X84" i="8" s="1"/>
  <c r="T84" i="8"/>
  <c r="P84" i="8"/>
  <c r="O84" i="8"/>
  <c r="N84" i="8"/>
  <c r="AK82" i="8"/>
  <c r="AI82" i="8"/>
  <c r="AH82" i="8"/>
  <c r="AG82" i="8"/>
  <c r="AF82" i="8"/>
  <c r="AD82" i="8"/>
  <c r="AC82" i="8"/>
  <c r="AB82" i="8"/>
  <c r="AE82" i="8" s="1"/>
  <c r="AA82" i="8"/>
  <c r="Z82" i="8"/>
  <c r="W82" i="8"/>
  <c r="U82" i="8"/>
  <c r="X82" i="8" s="1"/>
  <c r="S82" i="8"/>
  <c r="R82" i="8"/>
  <c r="P82" i="8"/>
  <c r="N82" i="8"/>
  <c r="O82" i="8" s="1"/>
  <c r="M82" i="8"/>
  <c r="L82" i="8"/>
  <c r="AN80" i="8"/>
  <c r="AM80" i="8"/>
  <c r="AK80" i="8"/>
  <c r="AI80" i="8"/>
  <c r="AJ80" i="8" s="1"/>
  <c r="AH80" i="8"/>
  <c r="AF80" i="8"/>
  <c r="AE80" i="8"/>
  <c r="AD80" i="8"/>
  <c r="AC80" i="8"/>
  <c r="AB80" i="8"/>
  <c r="AG80" i="8" s="1"/>
  <c r="AA80" i="8"/>
  <c r="Z80" i="8"/>
  <c r="X80" i="8"/>
  <c r="W80" i="8"/>
  <c r="U80" i="8"/>
  <c r="T80" i="8" s="1"/>
  <c r="S80" i="8"/>
  <c r="R80" i="8"/>
  <c r="P80" i="8"/>
  <c r="O80" i="8"/>
  <c r="N80" i="8"/>
  <c r="Q80" i="8" s="1"/>
  <c r="M80" i="8"/>
  <c r="L80" i="8"/>
  <c r="AN79" i="8"/>
  <c r="AM79" i="8"/>
  <c r="AK79" i="8"/>
  <c r="AJ79" i="8"/>
  <c r="AI79" i="8"/>
  <c r="AL79" i="8" s="1"/>
  <c r="AH79" i="8"/>
  <c r="AE79" i="8"/>
  <c r="AD79" i="8"/>
  <c r="AC79" i="8"/>
  <c r="AB79" i="8"/>
  <c r="W79" i="8"/>
  <c r="U79" i="8"/>
  <c r="T79" i="8" s="1"/>
  <c r="S79" i="8"/>
  <c r="R79" i="8"/>
  <c r="Q79" i="8"/>
  <c r="P79" i="8"/>
  <c r="O79" i="8"/>
  <c r="N79" i="8"/>
  <c r="M79" i="8"/>
  <c r="L79" i="8"/>
  <c r="AN78" i="8"/>
  <c r="AM78" i="8"/>
  <c r="AL78" i="8"/>
  <c r="AK78" i="8"/>
  <c r="AJ78" i="8"/>
  <c r="AI78" i="8"/>
  <c r="AH78" i="8"/>
  <c r="AD78" i="8"/>
  <c r="AB78" i="8"/>
  <c r="Z78" i="8"/>
  <c r="Y78" i="8"/>
  <c r="W78" i="8"/>
  <c r="U78" i="8"/>
  <c r="V78" i="8" s="1"/>
  <c r="T78" i="8"/>
  <c r="R78" i="8"/>
  <c r="Q78" i="8"/>
  <c r="P78" i="8"/>
  <c r="O78" i="8"/>
  <c r="N78" i="8"/>
  <c r="S78" i="8" s="1"/>
  <c r="M78" i="8"/>
  <c r="L78" i="8"/>
  <c r="AM77" i="8"/>
  <c r="AL77" i="8"/>
  <c r="AK77" i="8"/>
  <c r="AJ77" i="8"/>
  <c r="AI77" i="8"/>
  <c r="AN77" i="8" s="1"/>
  <c r="AH77" i="8"/>
  <c r="AG77" i="8"/>
  <c r="AE77" i="8"/>
  <c r="AD77" i="8"/>
  <c r="AB77" i="8"/>
  <c r="AA77" i="8" s="1"/>
  <c r="Z77" i="8"/>
  <c r="Y77" i="8"/>
  <c r="W77" i="8"/>
  <c r="V77" i="8"/>
  <c r="U77" i="8"/>
  <c r="X77" i="8" s="1"/>
  <c r="T77" i="8"/>
  <c r="R77" i="8"/>
  <c r="Q77" i="8"/>
  <c r="P77" i="8"/>
  <c r="O77" i="8"/>
  <c r="N77" i="8"/>
  <c r="L77" i="8"/>
  <c r="AK76" i="8"/>
  <c r="AI76" i="8"/>
  <c r="AE76" i="8"/>
  <c r="AD76" i="8"/>
  <c r="AB76" i="8"/>
  <c r="AA76" i="8" s="1"/>
  <c r="Z76" i="8"/>
  <c r="Y76" i="8"/>
  <c r="X76" i="8"/>
  <c r="W76" i="8"/>
  <c r="V76" i="8"/>
  <c r="U76" i="8"/>
  <c r="T76" i="8"/>
  <c r="P76" i="8"/>
  <c r="O76" i="8"/>
  <c r="N76" i="8"/>
  <c r="L76" i="8"/>
  <c r="AN75" i="8"/>
  <c r="AK75" i="8"/>
  <c r="AJ75" i="8"/>
  <c r="AI75" i="8"/>
  <c r="AD75" i="8"/>
  <c r="AB75" i="8"/>
  <c r="AA75" i="8" s="1"/>
  <c r="Y75" i="8"/>
  <c r="X75" i="8"/>
  <c r="W75" i="8"/>
  <c r="V75" i="8"/>
  <c r="U75" i="8"/>
  <c r="Z75" i="8" s="1"/>
  <c r="T75" i="8"/>
  <c r="S75" i="8"/>
  <c r="Q75" i="8"/>
  <c r="P75" i="8"/>
  <c r="N75" i="8"/>
  <c r="M75" i="8" s="1"/>
  <c r="L75" i="8"/>
  <c r="AN74" i="8"/>
  <c r="AL74" i="8"/>
  <c r="AK74" i="8"/>
  <c r="AI74" i="8"/>
  <c r="AH74" i="8" s="1"/>
  <c r="AG74" i="8"/>
  <c r="AF74" i="8"/>
  <c r="AD74" i="8"/>
  <c r="AC74" i="8"/>
  <c r="AB74" i="8"/>
  <c r="AE74" i="8" s="1"/>
  <c r="AA74" i="8"/>
  <c r="Y74" i="8"/>
  <c r="X74" i="8"/>
  <c r="W74" i="8"/>
  <c r="V74" i="8"/>
  <c r="U74" i="8"/>
  <c r="P74" i="8"/>
  <c r="N74" i="8"/>
  <c r="M74" i="8" s="1"/>
  <c r="L74" i="8"/>
  <c r="AL73" i="8"/>
  <c r="AK73" i="8"/>
  <c r="AI73" i="8"/>
  <c r="AH73" i="8" s="1"/>
  <c r="AF73" i="8"/>
  <c r="AE73" i="8"/>
  <c r="AD73" i="8"/>
  <c r="AC73" i="8"/>
  <c r="AB73" i="8"/>
  <c r="AG73" i="8" s="1"/>
  <c r="AA73" i="8"/>
  <c r="W73" i="8"/>
  <c r="U73" i="8"/>
  <c r="S73" i="8"/>
  <c r="R73" i="8"/>
  <c r="P73" i="8"/>
  <c r="N73" i="8"/>
  <c r="L73" i="8"/>
  <c r="AK72" i="8"/>
  <c r="AI72" i="8"/>
  <c r="AH72" i="8" s="1"/>
  <c r="AF72" i="8"/>
  <c r="AE72" i="8"/>
  <c r="AD72" i="8"/>
  <c r="AC72" i="8"/>
  <c r="AB72" i="8"/>
  <c r="AG72" i="8" s="1"/>
  <c r="AA72" i="8"/>
  <c r="Z72" i="8"/>
  <c r="X72" i="8"/>
  <c r="W72" i="8"/>
  <c r="U72" i="8"/>
  <c r="T72" i="8" s="1"/>
  <c r="S72" i="8"/>
  <c r="R72" i="8"/>
  <c r="P72" i="8"/>
  <c r="O72" i="8"/>
  <c r="N72" i="8"/>
  <c r="Q72" i="8" s="1"/>
  <c r="M72" i="8"/>
  <c r="L72" i="8"/>
  <c r="AN71" i="8"/>
  <c r="AM71" i="8"/>
  <c r="AK71" i="8"/>
  <c r="AJ71" i="8"/>
  <c r="AI71" i="8"/>
  <c r="AL71" i="8" s="1"/>
  <c r="AH71" i="8"/>
  <c r="AF71" i="8"/>
  <c r="AD71" i="8"/>
  <c r="AB71" i="8"/>
  <c r="AE71" i="8" s="1"/>
  <c r="W71" i="8"/>
  <c r="U71" i="8"/>
  <c r="T71" i="8" s="1"/>
  <c r="S71" i="8"/>
  <c r="R71" i="8"/>
  <c r="Q71" i="8"/>
  <c r="P71" i="8"/>
  <c r="O71" i="8"/>
  <c r="N71" i="8"/>
  <c r="M71" i="8"/>
  <c r="L71" i="8"/>
  <c r="AN70" i="8"/>
  <c r="AM70" i="8"/>
  <c r="AL70" i="8"/>
  <c r="AK70" i="8"/>
  <c r="AJ70" i="8"/>
  <c r="AI70" i="8"/>
  <c r="AH70" i="8"/>
  <c r="AG70" i="8"/>
  <c r="AD70" i="8"/>
  <c r="AB70" i="8"/>
  <c r="AE70" i="8" s="1"/>
  <c r="W70" i="8"/>
  <c r="U70" i="8"/>
  <c r="R70" i="8"/>
  <c r="Q70" i="8"/>
  <c r="P70" i="8"/>
  <c r="O70" i="8"/>
  <c r="N70" i="8"/>
  <c r="S70" i="8" s="1"/>
  <c r="M70" i="8"/>
  <c r="L70" i="8"/>
  <c r="AM69" i="8"/>
  <c r="AL69" i="8"/>
  <c r="AK69" i="8"/>
  <c r="AJ69" i="8"/>
  <c r="AI69" i="8"/>
  <c r="AN69" i="8" s="1"/>
  <c r="AH69" i="8"/>
  <c r="AG69" i="8"/>
  <c r="AE69" i="8"/>
  <c r="AD69" i="8"/>
  <c r="AB69" i="8"/>
  <c r="Z69" i="8"/>
  <c r="Y69" i="8"/>
  <c r="W69" i="8"/>
  <c r="V69" i="8"/>
  <c r="U69" i="8"/>
  <c r="X69" i="8" s="1"/>
  <c r="T69" i="8"/>
  <c r="P69" i="8"/>
  <c r="N69" i="8"/>
  <c r="R69" i="8" s="1"/>
  <c r="L69" i="8"/>
  <c r="AM68" i="8"/>
  <c r="AL68" i="8"/>
  <c r="AK68" i="8"/>
  <c r="AJ68" i="8"/>
  <c r="AI68" i="8"/>
  <c r="AD68" i="8"/>
  <c r="AB68" i="8"/>
  <c r="AA68" i="8"/>
  <c r="Z68" i="8"/>
  <c r="Y68" i="8"/>
  <c r="X68" i="8"/>
  <c r="W68" i="8"/>
  <c r="V68" i="8"/>
  <c r="U68" i="8"/>
  <c r="T68" i="8"/>
  <c r="S68" i="8"/>
  <c r="P68" i="8"/>
  <c r="N68" i="8"/>
  <c r="Q68" i="8" s="1"/>
  <c r="L68" i="8"/>
  <c r="AN67" i="8"/>
  <c r="AL67" i="8"/>
  <c r="AK67" i="8"/>
  <c r="AJ67" i="8"/>
  <c r="AI67" i="8"/>
  <c r="AF67" i="8"/>
  <c r="AD67" i="8"/>
  <c r="AB67" i="8"/>
  <c r="AA67" i="8"/>
  <c r="Y67" i="8"/>
  <c r="X67" i="8"/>
  <c r="W67" i="8"/>
  <c r="V67" i="8"/>
  <c r="U67" i="8"/>
  <c r="Z67" i="8" s="1"/>
  <c r="T67" i="8"/>
  <c r="S67" i="8"/>
  <c r="Q67" i="8"/>
  <c r="P67" i="8"/>
  <c r="N67" i="8"/>
  <c r="L67" i="8"/>
  <c r="AL66" i="8"/>
  <c r="AK66" i="8"/>
  <c r="AI66" i="8"/>
  <c r="AG66" i="8"/>
  <c r="AF66" i="8"/>
  <c r="AD66" i="8"/>
  <c r="AC66" i="8"/>
  <c r="AB66" i="8"/>
  <c r="AE66" i="8" s="1"/>
  <c r="AA66" i="8"/>
  <c r="Y66" i="8"/>
  <c r="X66" i="8"/>
  <c r="W66" i="8"/>
  <c r="V66" i="8"/>
  <c r="U66" i="8"/>
  <c r="P66" i="8"/>
  <c r="N66" i="8"/>
  <c r="M66" i="8" s="1"/>
  <c r="L66" i="8"/>
  <c r="AN65" i="8"/>
  <c r="AL65" i="8"/>
  <c r="AK65" i="8"/>
  <c r="AI65" i="8"/>
  <c r="AH65" i="8"/>
  <c r="AG65" i="8"/>
  <c r="AF65" i="8"/>
  <c r="AE65" i="8"/>
  <c r="AD65" i="8"/>
  <c r="AC65" i="8"/>
  <c r="AB65" i="8"/>
  <c r="AA65" i="8"/>
  <c r="W65" i="8"/>
  <c r="V65" i="8"/>
  <c r="U65" i="8"/>
  <c r="P65" i="8"/>
  <c r="N65" i="8"/>
  <c r="Q65" i="8" s="1"/>
  <c r="L65" i="8"/>
  <c r="AN64" i="8"/>
  <c r="AK64" i="8"/>
  <c r="AI64" i="8"/>
  <c r="AL64" i="8" s="1"/>
  <c r="AH64" i="8"/>
  <c r="AF64" i="8"/>
  <c r="AE64" i="8"/>
  <c r="AD64" i="8"/>
  <c r="AC64" i="8"/>
  <c r="AB64" i="8"/>
  <c r="AG64" i="8" s="1"/>
  <c r="W64" i="8"/>
  <c r="U64" i="8"/>
  <c r="T64" i="8" s="1"/>
  <c r="S64" i="8"/>
  <c r="R64" i="8"/>
  <c r="P64" i="8"/>
  <c r="O64" i="8"/>
  <c r="N64" i="8"/>
  <c r="Q64" i="8" s="1"/>
  <c r="M64" i="8"/>
  <c r="L64" i="8"/>
  <c r="AN63" i="8"/>
  <c r="AK63" i="8"/>
  <c r="AI63" i="8"/>
  <c r="AL63" i="8" s="1"/>
  <c r="AH63" i="8"/>
  <c r="AG63" i="8"/>
  <c r="AF63" i="8"/>
  <c r="AE63" i="8"/>
  <c r="AD63" i="8"/>
  <c r="AC63" i="8"/>
  <c r="AB63" i="8"/>
  <c r="AA63" i="8"/>
  <c r="Z63" i="8"/>
  <c r="Y63" i="8"/>
  <c r="X63" i="8"/>
  <c r="W63" i="8"/>
  <c r="V63" i="8"/>
  <c r="U63" i="8"/>
  <c r="T63" i="8" s="1"/>
  <c r="S63" i="8"/>
  <c r="R63" i="8"/>
  <c r="Q63" i="8"/>
  <c r="P63" i="8"/>
  <c r="O63" i="8"/>
  <c r="N63" i="8"/>
  <c r="M63" i="8" s="1"/>
  <c r="L63" i="8"/>
  <c r="AN62" i="8"/>
  <c r="AM62" i="8"/>
  <c r="AL62" i="8"/>
  <c r="AK62" i="8"/>
  <c r="AJ62" i="8"/>
  <c r="AI62" i="8"/>
  <c r="AH62" i="8" s="1"/>
  <c r="AE62" i="8"/>
  <c r="AD62" i="8"/>
  <c r="AC62" i="8"/>
  <c r="AB62" i="8"/>
  <c r="W62" i="8"/>
  <c r="U62" i="8"/>
  <c r="T62" i="8" s="1"/>
  <c r="P62" i="8"/>
  <c r="O62" i="8"/>
  <c r="N62" i="8"/>
  <c r="R62" i="8" s="1"/>
  <c r="M62" i="8"/>
  <c r="L62" i="8"/>
  <c r="AK61" i="8"/>
  <c r="AJ61" i="8"/>
  <c r="AI61" i="8"/>
  <c r="AM61" i="8" s="1"/>
  <c r="AH61" i="8"/>
  <c r="AG61" i="8"/>
  <c r="AD61" i="8"/>
  <c r="AB61" i="8"/>
  <c r="Z61" i="8"/>
  <c r="Y61" i="8"/>
  <c r="W61" i="8"/>
  <c r="U61" i="8"/>
  <c r="V61" i="8" s="1"/>
  <c r="T61" i="8"/>
  <c r="S61" i="8"/>
  <c r="R61" i="8"/>
  <c r="Q61" i="8"/>
  <c r="P61" i="8"/>
  <c r="O61" i="8"/>
  <c r="N61" i="8"/>
  <c r="M61" i="8"/>
  <c r="AN59" i="8"/>
  <c r="AM59" i="8"/>
  <c r="AL59" i="8"/>
  <c r="AK59" i="8"/>
  <c r="AJ59" i="8"/>
  <c r="AI59" i="8"/>
  <c r="AH59" i="8" s="1"/>
  <c r="AG59" i="8"/>
  <c r="AF59" i="8"/>
  <c r="AE59" i="8"/>
  <c r="AD59" i="8"/>
  <c r="AC59" i="8"/>
  <c r="AB59" i="8"/>
  <c r="AA59" i="8" s="1"/>
  <c r="X59" i="8"/>
  <c r="W59" i="8"/>
  <c r="V59" i="8"/>
  <c r="U59" i="8"/>
  <c r="P59" i="8"/>
  <c r="N59" i="8"/>
  <c r="M59" i="8" s="1"/>
  <c r="L59" i="8"/>
  <c r="AK58" i="8"/>
  <c r="AI58" i="8"/>
  <c r="AH58" i="8"/>
  <c r="AD58" i="8"/>
  <c r="AC58" i="8"/>
  <c r="AB58" i="8"/>
  <c r="AF58" i="8" s="1"/>
  <c r="AA58" i="8"/>
  <c r="W58" i="8"/>
  <c r="U58" i="8"/>
  <c r="S58" i="8"/>
  <c r="R58" i="8"/>
  <c r="P58" i="8"/>
  <c r="N58" i="8"/>
  <c r="O58" i="8" s="1"/>
  <c r="M58" i="8"/>
  <c r="L58" i="8"/>
  <c r="AN57" i="8"/>
  <c r="AM57" i="8"/>
  <c r="AK57" i="8"/>
  <c r="AI57" i="8"/>
  <c r="AJ57" i="8" s="1"/>
  <c r="AH57" i="8"/>
  <c r="AG57" i="8"/>
  <c r="AF57" i="8"/>
  <c r="AE57" i="8"/>
  <c r="AD57" i="8"/>
  <c r="AC57" i="8"/>
  <c r="AB57" i="8"/>
  <c r="AA57" i="8"/>
  <c r="Z57" i="8"/>
  <c r="Y57" i="8"/>
  <c r="X57" i="8"/>
  <c r="W57" i="8"/>
  <c r="V57" i="8"/>
  <c r="U57" i="8"/>
  <c r="T57" i="8" s="1"/>
  <c r="S57" i="8"/>
  <c r="R57" i="8"/>
  <c r="Q57" i="8"/>
  <c r="P57" i="8"/>
  <c r="O57" i="8"/>
  <c r="N57" i="8"/>
  <c r="M57" i="8" s="1"/>
  <c r="L57" i="8"/>
  <c r="AN56" i="8"/>
  <c r="AM56" i="8"/>
  <c r="AL56" i="8"/>
  <c r="AK56" i="8"/>
  <c r="AJ56" i="8"/>
  <c r="AI56" i="8"/>
  <c r="AH56" i="8" s="1"/>
  <c r="AD56" i="8"/>
  <c r="AB56" i="8"/>
  <c r="AC56" i="8" s="1"/>
  <c r="W56" i="8"/>
  <c r="U56" i="8"/>
  <c r="T56" i="8"/>
  <c r="P56" i="8"/>
  <c r="O56" i="8"/>
  <c r="N56" i="8"/>
  <c r="R56" i="8" s="1"/>
  <c r="M56" i="8"/>
  <c r="L56" i="8"/>
  <c r="AK55" i="8"/>
  <c r="AJ55" i="8"/>
  <c r="AI55" i="8"/>
  <c r="AM55" i="8" s="1"/>
  <c r="AH55" i="8"/>
  <c r="AD55" i="8"/>
  <c r="AB55" i="8"/>
  <c r="Z55" i="8"/>
  <c r="Y55" i="8"/>
  <c r="W55" i="8"/>
  <c r="U55" i="8"/>
  <c r="V55" i="8" s="1"/>
  <c r="T55" i="8"/>
  <c r="S55" i="8"/>
  <c r="R55" i="8"/>
  <c r="Q55" i="8"/>
  <c r="P55" i="8"/>
  <c r="O55" i="8"/>
  <c r="N55" i="8"/>
  <c r="M55" i="8"/>
  <c r="L55" i="8"/>
  <c r="AN54" i="8"/>
  <c r="AM54" i="8"/>
  <c r="AL54" i="8"/>
  <c r="AK54" i="8"/>
  <c r="AJ54" i="8"/>
  <c r="AI54" i="8"/>
  <c r="AH54" i="8"/>
  <c r="AG54" i="8"/>
  <c r="AF54" i="8"/>
  <c r="AE54" i="8"/>
  <c r="AD54" i="8"/>
  <c r="AC54" i="8"/>
  <c r="AB54" i="8"/>
  <c r="AA54" i="8" s="1"/>
  <c r="Z54" i="8"/>
  <c r="Y54" i="8"/>
  <c r="X54" i="8"/>
  <c r="W54" i="8"/>
  <c r="V54" i="8"/>
  <c r="U54" i="8"/>
  <c r="T54" i="8" s="1"/>
  <c r="Q54" i="8"/>
  <c r="P54" i="8"/>
  <c r="N54" i="8"/>
  <c r="L54" i="8"/>
  <c r="AK53" i="8"/>
  <c r="AI53" i="8"/>
  <c r="AL53" i="8" s="1"/>
  <c r="AD53" i="8"/>
  <c r="AB53" i="8"/>
  <c r="AA53" i="8"/>
  <c r="W53" i="8"/>
  <c r="V53" i="8"/>
  <c r="U53" i="8"/>
  <c r="Y53" i="8" s="1"/>
  <c r="T53" i="8"/>
  <c r="S53" i="8"/>
  <c r="P53" i="8"/>
  <c r="N53" i="8"/>
  <c r="L53" i="8"/>
  <c r="AN52" i="8"/>
  <c r="AK52" i="8"/>
  <c r="AI52" i="8"/>
  <c r="AG52" i="8"/>
  <c r="AF52" i="8"/>
  <c r="AD52" i="8"/>
  <c r="AB52" i="8"/>
  <c r="AC52" i="8" s="1"/>
  <c r="AA52" i="8"/>
  <c r="Z52" i="8"/>
  <c r="Y52" i="8"/>
  <c r="X52" i="8"/>
  <c r="W52" i="8"/>
  <c r="V52" i="8"/>
  <c r="U52" i="8"/>
  <c r="T52" i="8"/>
  <c r="S52" i="8"/>
  <c r="R52" i="8"/>
  <c r="Q52" i="8"/>
  <c r="P52" i="8"/>
  <c r="O52" i="8"/>
  <c r="N52" i="8"/>
  <c r="M52" i="8" s="1"/>
  <c r="L52" i="8"/>
  <c r="AN51" i="8"/>
  <c r="AM51" i="8"/>
  <c r="AL51" i="8"/>
  <c r="AK51" i="8"/>
  <c r="AJ51" i="8"/>
  <c r="AI51" i="8"/>
  <c r="AH51" i="8" s="1"/>
  <c r="AG51" i="8"/>
  <c r="AF51" i="8"/>
  <c r="AE51" i="8"/>
  <c r="AD51" i="8"/>
  <c r="AC51" i="8"/>
  <c r="AB51" i="8"/>
  <c r="AA51" i="8" s="1"/>
  <c r="X51" i="8"/>
  <c r="W51" i="8"/>
  <c r="V51" i="8"/>
  <c r="U51" i="8"/>
  <c r="P51" i="8"/>
  <c r="N51" i="8"/>
  <c r="M51" i="8" s="1"/>
  <c r="L51" i="8"/>
  <c r="AK50" i="8"/>
  <c r="AI50" i="8"/>
  <c r="AH50" i="8"/>
  <c r="AD50" i="8"/>
  <c r="AC50" i="8"/>
  <c r="AB50" i="8"/>
  <c r="AF50" i="8" s="1"/>
  <c r="AA50" i="8"/>
  <c r="W50" i="8"/>
  <c r="U50" i="8"/>
  <c r="P50" i="8"/>
  <c r="N50" i="8"/>
  <c r="M50" i="8" s="1"/>
  <c r="L50" i="8"/>
  <c r="AN49" i="8"/>
  <c r="AM49" i="8"/>
  <c r="AK49" i="8"/>
  <c r="AI49" i="8"/>
  <c r="AH49" i="8"/>
  <c r="AG49" i="8"/>
  <c r="AF49" i="8"/>
  <c r="AE49" i="8"/>
  <c r="AD49" i="8"/>
  <c r="AC49" i="8"/>
  <c r="AB49" i="8"/>
  <c r="AA49" i="8"/>
  <c r="Z49" i="8"/>
  <c r="Y49" i="8"/>
  <c r="X49" i="8"/>
  <c r="W49" i="8"/>
  <c r="V49" i="8"/>
  <c r="U49" i="8"/>
  <c r="T49" i="8" s="1"/>
  <c r="S49" i="8"/>
  <c r="R49" i="8"/>
  <c r="Q49" i="8"/>
  <c r="P49" i="8"/>
  <c r="O49" i="8"/>
  <c r="N49" i="8"/>
  <c r="M49" i="8" s="1"/>
  <c r="L49" i="8"/>
  <c r="AN48" i="8"/>
  <c r="AM48" i="8"/>
  <c r="AL48" i="8"/>
  <c r="AK48" i="8"/>
  <c r="AJ48" i="8"/>
  <c r="AI48" i="8"/>
  <c r="AH48" i="8" s="1"/>
  <c r="AE48" i="8"/>
  <c r="AD48" i="8"/>
  <c r="AB48" i="8"/>
  <c r="AF48" i="8" s="1"/>
  <c r="X48" i="8"/>
  <c r="W48" i="8"/>
  <c r="U48" i="8"/>
  <c r="T48" i="8" s="1"/>
  <c r="P48" i="8"/>
  <c r="O48" i="8"/>
  <c r="N48" i="8"/>
  <c r="R48" i="8" s="1"/>
  <c r="M48" i="8"/>
  <c r="L48" i="8"/>
  <c r="AK47" i="8"/>
  <c r="AJ47" i="8"/>
  <c r="AI47" i="8"/>
  <c r="AM47" i="8" s="1"/>
  <c r="AH47" i="8"/>
  <c r="AG47" i="8"/>
  <c r="AD47" i="8"/>
  <c r="AB47" i="8"/>
  <c r="W47" i="8"/>
  <c r="U47" i="8"/>
  <c r="T47" i="8"/>
  <c r="S47" i="8"/>
  <c r="R47" i="8"/>
  <c r="Q47" i="8"/>
  <c r="P47" i="8"/>
  <c r="O47" i="8"/>
  <c r="N47" i="8"/>
  <c r="M47" i="8"/>
  <c r="L47" i="8"/>
  <c r="AN46" i="8"/>
  <c r="AM46" i="8"/>
  <c r="AL46" i="8"/>
  <c r="AK46" i="8"/>
  <c r="AJ46" i="8"/>
  <c r="AI46" i="8"/>
  <c r="AH46" i="8"/>
  <c r="AG46" i="8"/>
  <c r="AF46" i="8"/>
  <c r="AE46" i="8"/>
  <c r="AD46" i="8"/>
  <c r="AC46" i="8"/>
  <c r="AB46" i="8"/>
  <c r="AA46" i="8" s="1"/>
  <c r="Z46" i="8"/>
  <c r="Y46" i="8"/>
  <c r="X46" i="8"/>
  <c r="W46" i="8"/>
  <c r="V46" i="8"/>
  <c r="U46" i="8"/>
  <c r="T46" i="8" s="1"/>
  <c r="P46" i="8"/>
  <c r="N46" i="8"/>
  <c r="R46" i="8" s="1"/>
  <c r="L46" i="8"/>
  <c r="AM45" i="8"/>
  <c r="AL45" i="8"/>
  <c r="AK45" i="8"/>
  <c r="AJ45" i="8"/>
  <c r="AI45" i="8"/>
  <c r="AE45" i="8"/>
  <c r="AD45" i="8"/>
  <c r="AB45" i="8"/>
  <c r="AC45" i="8" s="1"/>
  <c r="AA45" i="8"/>
  <c r="W45" i="8"/>
  <c r="V45" i="8"/>
  <c r="U45" i="8"/>
  <c r="T45" i="8"/>
  <c r="S45" i="8"/>
  <c r="P45" i="8"/>
  <c r="N45" i="8"/>
  <c r="M45" i="8" s="1"/>
  <c r="L45" i="8"/>
  <c r="AN44" i="8"/>
  <c r="AK44" i="8"/>
  <c r="AJ44" i="8"/>
  <c r="AI44" i="8"/>
  <c r="AH44" i="8"/>
  <c r="AG44" i="8"/>
  <c r="AF44" i="8"/>
  <c r="AD44" i="8"/>
  <c r="AB44" i="8"/>
  <c r="AA44" i="8"/>
  <c r="Z44" i="8"/>
  <c r="Y44" i="8"/>
  <c r="X44" i="8"/>
  <c r="W44" i="8"/>
  <c r="V44" i="8"/>
  <c r="U44" i="8"/>
  <c r="T44" i="8"/>
  <c r="S44" i="8"/>
  <c r="R44" i="8"/>
  <c r="Q44" i="8"/>
  <c r="P44" i="8"/>
  <c r="O44" i="8"/>
  <c r="N44" i="8"/>
  <c r="M44" i="8" s="1"/>
  <c r="L44" i="8"/>
  <c r="AN43" i="8"/>
  <c r="AM43" i="8"/>
  <c r="AL43" i="8"/>
  <c r="AK43" i="8"/>
  <c r="AJ43" i="8"/>
  <c r="AI43" i="8"/>
  <c r="AH43" i="8" s="1"/>
  <c r="AG43" i="8"/>
  <c r="AF43" i="8"/>
  <c r="AE43" i="8"/>
  <c r="AD43" i="8"/>
  <c r="AC43" i="8"/>
  <c r="AB43" i="8"/>
  <c r="AA43" i="8" s="1"/>
  <c r="Y43" i="8"/>
  <c r="X43" i="8"/>
  <c r="W43" i="8"/>
  <c r="V43" i="8"/>
  <c r="U43" i="8"/>
  <c r="Q43" i="8"/>
  <c r="P43" i="8"/>
  <c r="N43" i="8"/>
  <c r="O43" i="8" s="1"/>
  <c r="M43" i="8"/>
  <c r="L43" i="8"/>
  <c r="AK42" i="8"/>
  <c r="AI42" i="8"/>
  <c r="AL42" i="8" s="1"/>
  <c r="AD42" i="8"/>
  <c r="AC42" i="8"/>
  <c r="AB42" i="8"/>
  <c r="AA42" i="8" s="1"/>
  <c r="Z42" i="8"/>
  <c r="W42" i="8"/>
  <c r="V42" i="8"/>
  <c r="U42" i="8"/>
  <c r="T42" i="8"/>
  <c r="S42" i="8"/>
  <c r="R42" i="8"/>
  <c r="P42" i="8"/>
  <c r="N42" i="8"/>
  <c r="M42" i="8"/>
  <c r="L42" i="8"/>
  <c r="AM41" i="8"/>
  <c r="AK41" i="8"/>
  <c r="AI41" i="8"/>
  <c r="AH41" i="8" s="1"/>
  <c r="AG41" i="8"/>
  <c r="AF41" i="8"/>
  <c r="AE41" i="8"/>
  <c r="AD41" i="8"/>
  <c r="AC41" i="8"/>
  <c r="AB41" i="8"/>
  <c r="AA41" i="8"/>
  <c r="Z41" i="8"/>
  <c r="Y41" i="8"/>
  <c r="X41" i="8"/>
  <c r="W41" i="8"/>
  <c r="V41" i="8"/>
  <c r="U41" i="8"/>
  <c r="T41" i="8" s="1"/>
  <c r="S41" i="8"/>
  <c r="R41" i="8"/>
  <c r="Q41" i="8"/>
  <c r="P41" i="8"/>
  <c r="O41" i="8"/>
  <c r="N41" i="8"/>
  <c r="M41" i="8" s="1"/>
  <c r="L41" i="8"/>
  <c r="AK40" i="8"/>
  <c r="AI40" i="8"/>
  <c r="AH40" i="8" s="1"/>
  <c r="AF40" i="8"/>
  <c r="AD40" i="8"/>
  <c r="AC40" i="8"/>
  <c r="AB40" i="8"/>
  <c r="AG40" i="8" s="1"/>
  <c r="X40" i="8"/>
  <c r="W40" i="8"/>
  <c r="V40" i="8"/>
  <c r="U40" i="8"/>
  <c r="T40" i="8"/>
  <c r="S40" i="8"/>
  <c r="P40" i="8"/>
  <c r="O40" i="8"/>
  <c r="N40" i="8"/>
  <c r="M40" i="8"/>
  <c r="L40" i="8"/>
  <c r="AK39" i="8"/>
  <c r="AJ39" i="8"/>
  <c r="AI39" i="8"/>
  <c r="AH39" i="8" s="1"/>
  <c r="AF39" i="8"/>
  <c r="AD39" i="8"/>
  <c r="AB39" i="8"/>
  <c r="AE39" i="8" s="1"/>
  <c r="AA39" i="8"/>
  <c r="W39" i="8"/>
  <c r="U39" i="8"/>
  <c r="V39" i="8" s="1"/>
  <c r="S39" i="8"/>
  <c r="R39" i="8"/>
  <c r="Q39" i="8"/>
  <c r="P39" i="8"/>
  <c r="O39" i="8"/>
  <c r="N39" i="8"/>
  <c r="M39" i="8"/>
  <c r="L39" i="8"/>
  <c r="AN38" i="8"/>
  <c r="AM38" i="8"/>
  <c r="AL38" i="8"/>
  <c r="AK38" i="8"/>
  <c r="AJ38" i="8"/>
  <c r="AI38" i="8"/>
  <c r="AH38" i="8"/>
  <c r="AG38" i="8"/>
  <c r="AF38" i="8"/>
  <c r="AE38" i="8"/>
  <c r="AD38" i="8"/>
  <c r="AC38" i="8"/>
  <c r="AB38" i="8"/>
  <c r="AA38" i="8" s="1"/>
  <c r="Z38" i="8"/>
  <c r="Y38" i="8"/>
  <c r="W38" i="8"/>
  <c r="V38" i="8"/>
  <c r="U38" i="8"/>
  <c r="T38" i="8" s="1"/>
  <c r="R38" i="8"/>
  <c r="Q38" i="8"/>
  <c r="P38" i="8"/>
  <c r="O38" i="8"/>
  <c r="N38" i="8"/>
  <c r="S38" i="8" s="1"/>
  <c r="M38" i="8"/>
  <c r="L38" i="8"/>
  <c r="AK37" i="8"/>
  <c r="AI37" i="8"/>
  <c r="AN37" i="8" s="1"/>
  <c r="AG37" i="8"/>
  <c r="AE37" i="8"/>
  <c r="AD37" i="8"/>
  <c r="AC37" i="8"/>
  <c r="AB37" i="8"/>
  <c r="AF37" i="8" s="1"/>
  <c r="AA37" i="8"/>
  <c r="Z37" i="8"/>
  <c r="W37" i="8"/>
  <c r="V37" i="8"/>
  <c r="U37" i="8"/>
  <c r="X37" i="8" s="1"/>
  <c r="R37" i="8"/>
  <c r="Q37" i="8"/>
  <c r="P37" i="8"/>
  <c r="N37" i="8"/>
  <c r="O37" i="8" s="1"/>
  <c r="L37" i="8"/>
  <c r="AM36" i="8"/>
  <c r="AL36" i="8"/>
  <c r="AK36" i="8"/>
  <c r="AI36" i="8"/>
  <c r="AJ36" i="8" s="1"/>
  <c r="AG36" i="8"/>
  <c r="AF36" i="8"/>
  <c r="AE36" i="8"/>
  <c r="AD36" i="8"/>
  <c r="AB36" i="8"/>
  <c r="AC36" i="8" s="1"/>
  <c r="AA36" i="8"/>
  <c r="Z36" i="8"/>
  <c r="Y36" i="8"/>
  <c r="X36" i="8"/>
  <c r="W36" i="8"/>
  <c r="V36" i="8"/>
  <c r="U36" i="8"/>
  <c r="T36" i="8"/>
  <c r="P36" i="8"/>
  <c r="N36" i="8"/>
  <c r="M36" i="8" s="1"/>
  <c r="L36" i="8"/>
  <c r="AM35" i="8"/>
  <c r="AL35" i="8"/>
  <c r="AK35" i="8"/>
  <c r="AJ35" i="8"/>
  <c r="AI35" i="8"/>
  <c r="AH35" i="8" s="1"/>
  <c r="AG35" i="8"/>
  <c r="AF35" i="8"/>
  <c r="AD35" i="8"/>
  <c r="AC35" i="8"/>
  <c r="AB35" i="8"/>
  <c r="AA35" i="8" s="1"/>
  <c r="Y35" i="8"/>
  <c r="X35" i="8"/>
  <c r="W35" i="8"/>
  <c r="U35" i="8"/>
  <c r="V35" i="8" s="1"/>
  <c r="Q35" i="8"/>
  <c r="P35" i="8"/>
  <c r="N35" i="8"/>
  <c r="S35" i="8" s="1"/>
  <c r="M35" i="8"/>
  <c r="L35" i="8"/>
  <c r="AL34" i="8"/>
  <c r="AK34" i="8"/>
  <c r="AI34" i="8"/>
  <c r="AN34" i="8" s="1"/>
  <c r="AH34" i="8"/>
  <c r="AG34" i="8"/>
  <c r="AF34" i="8"/>
  <c r="AE34" i="8"/>
  <c r="AD34" i="8"/>
  <c r="AC34" i="8"/>
  <c r="AB34" i="8"/>
  <c r="AA34" i="8"/>
  <c r="W34" i="8"/>
  <c r="U34" i="8"/>
  <c r="Z34" i="8" s="1"/>
  <c r="P34" i="8"/>
  <c r="N34" i="8"/>
  <c r="S34" i="8" s="1"/>
  <c r="M34" i="8"/>
  <c r="L34" i="8"/>
  <c r="AK33" i="8"/>
  <c r="AI33" i="8"/>
  <c r="AN33" i="8" s="1"/>
  <c r="AH33" i="8"/>
  <c r="AF33" i="8"/>
  <c r="AE33" i="8"/>
  <c r="AD33" i="8"/>
  <c r="AC33" i="8"/>
  <c r="AB33" i="8"/>
  <c r="AG33" i="8" s="1"/>
  <c r="AA33" i="8"/>
  <c r="Z33" i="8"/>
  <c r="X33" i="8"/>
  <c r="W33" i="8"/>
  <c r="V33" i="8"/>
  <c r="U33" i="8"/>
  <c r="T33" i="8" s="1"/>
  <c r="S33" i="8"/>
  <c r="R33" i="8"/>
  <c r="P33" i="8"/>
  <c r="O33" i="8"/>
  <c r="N33" i="8"/>
  <c r="M33" i="8" s="1"/>
  <c r="L33" i="8"/>
  <c r="AN32" i="8"/>
  <c r="AM32" i="8"/>
  <c r="AK32" i="8"/>
  <c r="AJ32" i="8"/>
  <c r="AI32" i="8"/>
  <c r="AH32" i="8" s="1"/>
  <c r="AF32" i="8"/>
  <c r="AE32" i="8"/>
  <c r="AD32" i="8"/>
  <c r="AB32" i="8"/>
  <c r="AC32" i="8" s="1"/>
  <c r="X32" i="8"/>
  <c r="W32" i="8"/>
  <c r="U32" i="8"/>
  <c r="Z32" i="8" s="1"/>
  <c r="T32" i="8"/>
  <c r="S32" i="8"/>
  <c r="R32" i="8"/>
  <c r="Q32" i="8"/>
  <c r="P32" i="8"/>
  <c r="O32" i="8"/>
  <c r="N32" i="8"/>
  <c r="M32" i="8"/>
  <c r="L32" i="8"/>
  <c r="AN31" i="8"/>
  <c r="AM31" i="8"/>
  <c r="AL31" i="8"/>
  <c r="AK31" i="8"/>
  <c r="AJ31" i="8"/>
  <c r="AI31" i="8"/>
  <c r="AH31" i="8"/>
  <c r="AD31" i="8"/>
  <c r="AB31" i="8"/>
  <c r="AG31" i="8" s="1"/>
  <c r="W31" i="8"/>
  <c r="U31" i="8"/>
  <c r="Z31" i="8" s="1"/>
  <c r="T31" i="8"/>
  <c r="R31" i="8"/>
  <c r="Q31" i="8"/>
  <c r="P31" i="8"/>
  <c r="O31" i="8"/>
  <c r="N31" i="8"/>
  <c r="S31" i="8" s="1"/>
  <c r="M31" i="8"/>
  <c r="L31" i="8"/>
  <c r="AM30" i="8"/>
  <c r="AL30" i="8"/>
  <c r="AK30" i="8"/>
  <c r="AJ30" i="8"/>
  <c r="AI30" i="8"/>
  <c r="AN30" i="8" s="1"/>
  <c r="AH30" i="8"/>
  <c r="AG30" i="8"/>
  <c r="AE30" i="8"/>
  <c r="AD30" i="8"/>
  <c r="AC30" i="8"/>
  <c r="AB30" i="8"/>
  <c r="AA30" i="8" s="1"/>
  <c r="Z30" i="8"/>
  <c r="Y30" i="8"/>
  <c r="W30" i="8"/>
  <c r="V30" i="8"/>
  <c r="U30" i="8"/>
  <c r="T30" i="8" s="1"/>
  <c r="R30" i="8"/>
  <c r="Q30" i="8"/>
  <c r="P30" i="8"/>
  <c r="N30" i="8"/>
  <c r="O30" i="8" s="1"/>
  <c r="L30" i="8"/>
  <c r="L18" i="8"/>
  <c r="L17" i="8"/>
  <c r="L15" i="8"/>
  <c r="L14" i="8"/>
  <c r="L13" i="8"/>
  <c r="L12" i="8"/>
  <c r="AN101" i="7"/>
  <c r="AK101" i="7"/>
  <c r="AJ101" i="7"/>
  <c r="AI101" i="7"/>
  <c r="AM101" i="7" s="1"/>
  <c r="AH101" i="7"/>
  <c r="AD101" i="7"/>
  <c r="AB101" i="7"/>
  <c r="AG101" i="7" s="1"/>
  <c r="Z101" i="7"/>
  <c r="Y101" i="7"/>
  <c r="X101" i="7"/>
  <c r="W101" i="7"/>
  <c r="U101" i="7"/>
  <c r="V101" i="7" s="1"/>
  <c r="T101" i="7"/>
  <c r="R101" i="7"/>
  <c r="Q101" i="7"/>
  <c r="P101" i="7"/>
  <c r="N101" i="7"/>
  <c r="O101" i="7" s="1"/>
  <c r="L101" i="7"/>
  <c r="AM100" i="7"/>
  <c r="AL100" i="7"/>
  <c r="AK100" i="7"/>
  <c r="AI100" i="7"/>
  <c r="AJ100" i="7" s="1"/>
  <c r="AG100" i="7"/>
  <c r="AE100" i="7"/>
  <c r="AD100" i="7"/>
  <c r="AC100" i="7"/>
  <c r="AB100" i="7"/>
  <c r="AF100" i="7" s="1"/>
  <c r="AA100" i="7"/>
  <c r="W100" i="7"/>
  <c r="U100" i="7"/>
  <c r="V100" i="7" s="1"/>
  <c r="Q100" i="7"/>
  <c r="P100" i="7"/>
  <c r="O100" i="7"/>
  <c r="N100" i="7"/>
  <c r="S100" i="7" s="1"/>
  <c r="M100" i="7"/>
  <c r="AL99" i="7"/>
  <c r="AK99" i="7"/>
  <c r="AJ99" i="7"/>
  <c r="AI99" i="7"/>
  <c r="AN99" i="7" s="1"/>
  <c r="AH99" i="7"/>
  <c r="AD99" i="7"/>
  <c r="AB99" i="7"/>
  <c r="Z99" i="7"/>
  <c r="Y99" i="7"/>
  <c r="X99" i="7"/>
  <c r="W99" i="7"/>
  <c r="V99" i="7"/>
  <c r="U99" i="7"/>
  <c r="T99" i="7"/>
  <c r="P99" i="7"/>
  <c r="N99" i="7"/>
  <c r="S99" i="7" s="1"/>
  <c r="AK98" i="7"/>
  <c r="AI98" i="7"/>
  <c r="AN98" i="7" s="1"/>
  <c r="AG98" i="7"/>
  <c r="AF98" i="7"/>
  <c r="AE98" i="7"/>
  <c r="AD98" i="7"/>
  <c r="AC98" i="7"/>
  <c r="AB98" i="7"/>
  <c r="AA98" i="7"/>
  <c r="Y98" i="7"/>
  <c r="X98" i="7"/>
  <c r="W98" i="7"/>
  <c r="U98" i="7"/>
  <c r="V98" i="7" s="1"/>
  <c r="S98" i="7"/>
  <c r="Q98" i="7"/>
  <c r="P98" i="7"/>
  <c r="O98" i="7"/>
  <c r="N98" i="7"/>
  <c r="R98" i="7" s="1"/>
  <c r="M98" i="7"/>
  <c r="AN97" i="7"/>
  <c r="AL97" i="7"/>
  <c r="AK97" i="7"/>
  <c r="AJ97" i="7"/>
  <c r="AI97" i="7"/>
  <c r="AM97" i="7" s="1"/>
  <c r="AH97" i="7"/>
  <c r="AD97" i="7"/>
  <c r="AB97" i="7"/>
  <c r="AC97" i="7" s="1"/>
  <c r="X97" i="7"/>
  <c r="W97" i="7"/>
  <c r="V97" i="7"/>
  <c r="U97" i="7"/>
  <c r="Z97" i="7" s="1"/>
  <c r="T97" i="7"/>
  <c r="P97" i="7"/>
  <c r="N97" i="7"/>
  <c r="AK96" i="7"/>
  <c r="AI96" i="7"/>
  <c r="AG96" i="7"/>
  <c r="AF96" i="7"/>
  <c r="AE96" i="7"/>
  <c r="AD96" i="7"/>
  <c r="AC96" i="7"/>
  <c r="AB96" i="7"/>
  <c r="AA96" i="7"/>
  <c r="Y96" i="7"/>
  <c r="W96" i="7"/>
  <c r="U96" i="7"/>
  <c r="Z96" i="7" s="1"/>
  <c r="S96" i="7"/>
  <c r="Q96" i="7"/>
  <c r="P96" i="7"/>
  <c r="N96" i="7"/>
  <c r="R96" i="7" s="1"/>
  <c r="M96" i="7"/>
  <c r="AN95" i="7"/>
  <c r="AL95" i="7"/>
  <c r="AK95" i="7"/>
  <c r="AI95" i="7"/>
  <c r="AM95" i="7" s="1"/>
  <c r="AH95" i="7"/>
  <c r="AF95" i="7"/>
  <c r="AD95" i="7"/>
  <c r="AB95" i="7"/>
  <c r="AE95" i="7" s="1"/>
  <c r="AA95" i="7"/>
  <c r="Z95" i="7"/>
  <c r="X95" i="7"/>
  <c r="W95" i="7"/>
  <c r="V95" i="7"/>
  <c r="U95" i="7"/>
  <c r="Y95" i="7" s="1"/>
  <c r="T95" i="7"/>
  <c r="P95" i="7"/>
  <c r="N95" i="7"/>
  <c r="O95" i="7" s="1"/>
  <c r="AK94" i="7"/>
  <c r="AI94" i="7"/>
  <c r="AJ94" i="7" s="1"/>
  <c r="AG94" i="7"/>
  <c r="AF94" i="7"/>
  <c r="AE94" i="7"/>
  <c r="AD94" i="7"/>
  <c r="AC94" i="7"/>
  <c r="AB94" i="7"/>
  <c r="AA94" i="7"/>
  <c r="W94" i="7"/>
  <c r="U94" i="7"/>
  <c r="S94" i="7"/>
  <c r="R94" i="7"/>
  <c r="Q94" i="7"/>
  <c r="P94" i="7"/>
  <c r="O94" i="7"/>
  <c r="N94" i="7"/>
  <c r="M94" i="7"/>
  <c r="AN93" i="7"/>
  <c r="AM93" i="7"/>
  <c r="AL93" i="7"/>
  <c r="AK93" i="7"/>
  <c r="AJ93" i="7"/>
  <c r="AI93" i="7"/>
  <c r="AH93" i="7"/>
  <c r="AF93" i="7"/>
  <c r="AD93" i="7"/>
  <c r="AB93" i="7"/>
  <c r="AG93" i="7" s="1"/>
  <c r="Z93" i="7"/>
  <c r="X93" i="7"/>
  <c r="W93" i="7"/>
  <c r="U93" i="7"/>
  <c r="Y93" i="7" s="1"/>
  <c r="T93" i="7"/>
  <c r="R93" i="7"/>
  <c r="P93" i="7"/>
  <c r="N93" i="7"/>
  <c r="Q93" i="7" s="1"/>
  <c r="M93" i="7"/>
  <c r="AN92" i="7"/>
  <c r="AL92" i="7"/>
  <c r="AK92" i="7"/>
  <c r="AJ92" i="7"/>
  <c r="AI92" i="7"/>
  <c r="AM92" i="7" s="1"/>
  <c r="AH92" i="7"/>
  <c r="AD92" i="7"/>
  <c r="AB92" i="7"/>
  <c r="AC92" i="7" s="1"/>
  <c r="Z92" i="7"/>
  <c r="Y92" i="7"/>
  <c r="X92" i="7"/>
  <c r="W92" i="7"/>
  <c r="V92" i="7"/>
  <c r="U92" i="7"/>
  <c r="T92" i="7"/>
  <c r="P92" i="7"/>
  <c r="N92" i="7"/>
  <c r="AN91" i="7"/>
  <c r="AM91" i="7"/>
  <c r="AL91" i="7"/>
  <c r="AK91" i="7"/>
  <c r="AJ91" i="7"/>
  <c r="AI91" i="7"/>
  <c r="AH91" i="7"/>
  <c r="AF91" i="7"/>
  <c r="AD91" i="7"/>
  <c r="AB91" i="7"/>
  <c r="AG91" i="7" s="1"/>
  <c r="Z91" i="7"/>
  <c r="X91" i="7"/>
  <c r="W91" i="7"/>
  <c r="U91" i="7"/>
  <c r="Y91" i="7" s="1"/>
  <c r="T91" i="7"/>
  <c r="R91" i="7"/>
  <c r="P91" i="7"/>
  <c r="N91" i="7"/>
  <c r="Q91" i="7" s="1"/>
  <c r="M91" i="7"/>
  <c r="AM90" i="7"/>
  <c r="AK90" i="7"/>
  <c r="AI90" i="7"/>
  <c r="AL90" i="7" s="1"/>
  <c r="AH90" i="7"/>
  <c r="AG90" i="7"/>
  <c r="AE90" i="7"/>
  <c r="AD90" i="7"/>
  <c r="AC90" i="7"/>
  <c r="AB90" i="7"/>
  <c r="AF90" i="7" s="1"/>
  <c r="AA90" i="7"/>
  <c r="W90" i="7"/>
  <c r="U90" i="7"/>
  <c r="V90" i="7" s="1"/>
  <c r="S90" i="7"/>
  <c r="R90" i="7"/>
  <c r="Q90" i="7"/>
  <c r="P90" i="7"/>
  <c r="O90" i="7"/>
  <c r="N90" i="7"/>
  <c r="M90" i="7"/>
  <c r="AN89" i="7"/>
  <c r="AM89" i="7"/>
  <c r="AL89" i="7"/>
  <c r="AK89" i="7"/>
  <c r="AJ89" i="7"/>
  <c r="AI89" i="7"/>
  <c r="AH89" i="7"/>
  <c r="AD89" i="7"/>
  <c r="AB89" i="7"/>
  <c r="Z89" i="7"/>
  <c r="Y89" i="7"/>
  <c r="X89" i="7"/>
  <c r="W89" i="7"/>
  <c r="V89" i="7"/>
  <c r="U89" i="7"/>
  <c r="T89" i="7"/>
  <c r="R89" i="7"/>
  <c r="P89" i="7"/>
  <c r="N89" i="7"/>
  <c r="S89" i="7" s="1"/>
  <c r="AM88" i="7"/>
  <c r="AK88" i="7"/>
  <c r="AI88" i="7"/>
  <c r="AN88" i="7" s="1"/>
  <c r="AG88" i="7"/>
  <c r="AE88" i="7"/>
  <c r="AD88" i="7"/>
  <c r="AB88" i="7"/>
  <c r="AF88" i="7" s="1"/>
  <c r="AA88" i="7"/>
  <c r="Y88" i="7"/>
  <c r="W88" i="7"/>
  <c r="U88" i="7"/>
  <c r="X88" i="7" s="1"/>
  <c r="T88" i="7"/>
  <c r="S88" i="7"/>
  <c r="Q88" i="7"/>
  <c r="P88" i="7"/>
  <c r="O88" i="7"/>
  <c r="N88" i="7"/>
  <c r="R88" i="7" s="1"/>
  <c r="M88" i="7"/>
  <c r="AN87" i="7"/>
  <c r="AL87" i="7"/>
  <c r="AK87" i="7"/>
  <c r="AJ87" i="7"/>
  <c r="AI87" i="7"/>
  <c r="AM87" i="7" s="1"/>
  <c r="AH87" i="7"/>
  <c r="AD87" i="7"/>
  <c r="AB87" i="7"/>
  <c r="AC87" i="7" s="1"/>
  <c r="Z87" i="7"/>
  <c r="Y87" i="7"/>
  <c r="X87" i="7"/>
  <c r="W87" i="7"/>
  <c r="V87" i="7"/>
  <c r="U87" i="7"/>
  <c r="T87" i="7"/>
  <c r="P87" i="7"/>
  <c r="N87" i="7"/>
  <c r="AK86" i="7"/>
  <c r="AI86" i="7"/>
  <c r="AG86" i="7"/>
  <c r="AF86" i="7"/>
  <c r="AE86" i="7"/>
  <c r="AD86" i="7"/>
  <c r="AC86" i="7"/>
  <c r="AB86" i="7"/>
  <c r="AA86" i="7"/>
  <c r="Y86" i="7"/>
  <c r="W86" i="7"/>
  <c r="U86" i="7"/>
  <c r="Z86" i="7" s="1"/>
  <c r="S86" i="7"/>
  <c r="Q86" i="7"/>
  <c r="P86" i="7"/>
  <c r="N86" i="7"/>
  <c r="R86" i="7" s="1"/>
  <c r="M86" i="7"/>
  <c r="AN85" i="7"/>
  <c r="AL85" i="7"/>
  <c r="AK85" i="7"/>
  <c r="AI85" i="7"/>
  <c r="AM85" i="7" s="1"/>
  <c r="AH85" i="7"/>
  <c r="AF85" i="7"/>
  <c r="AD85" i="7"/>
  <c r="AB85" i="7"/>
  <c r="AE85" i="7" s="1"/>
  <c r="AA85" i="7"/>
  <c r="Z85" i="7"/>
  <c r="X85" i="7"/>
  <c r="W85" i="7"/>
  <c r="V85" i="7"/>
  <c r="U85" i="7"/>
  <c r="Y85" i="7" s="1"/>
  <c r="T85" i="7"/>
  <c r="P85" i="7"/>
  <c r="N85" i="7"/>
  <c r="O85" i="7" s="1"/>
  <c r="AK84" i="7"/>
  <c r="AI84" i="7"/>
  <c r="AJ84" i="7" s="1"/>
  <c r="AG84" i="7"/>
  <c r="AF84" i="7"/>
  <c r="AE84" i="7"/>
  <c r="AD84" i="7"/>
  <c r="AC84" i="7"/>
  <c r="AB84" i="7"/>
  <c r="AA84" i="7"/>
  <c r="W84" i="7"/>
  <c r="U84" i="7"/>
  <c r="S84" i="7"/>
  <c r="Q84" i="7"/>
  <c r="P84" i="7"/>
  <c r="O84" i="7"/>
  <c r="N84" i="7"/>
  <c r="R84" i="7" s="1"/>
  <c r="M84" i="7"/>
  <c r="AM82" i="7"/>
  <c r="AK82" i="7"/>
  <c r="AI82" i="7"/>
  <c r="AN82" i="7" s="1"/>
  <c r="AG82" i="7"/>
  <c r="AE82" i="7"/>
  <c r="AD82" i="7"/>
  <c r="AB82" i="7"/>
  <c r="AF82" i="7" s="1"/>
  <c r="AA82" i="7"/>
  <c r="Y82" i="7"/>
  <c r="W82" i="7"/>
  <c r="U82" i="7"/>
  <c r="X82" i="7" s="1"/>
  <c r="T82" i="7"/>
  <c r="S82" i="7"/>
  <c r="Q82" i="7"/>
  <c r="P82" i="7"/>
  <c r="O82" i="7"/>
  <c r="N82" i="7"/>
  <c r="R82" i="7" s="1"/>
  <c r="M82" i="7"/>
  <c r="L82" i="7"/>
  <c r="AN80" i="7"/>
  <c r="AL80" i="7"/>
  <c r="AK80" i="7"/>
  <c r="AJ80" i="7"/>
  <c r="AI80" i="7"/>
  <c r="AM80" i="7" s="1"/>
  <c r="AH80" i="7"/>
  <c r="AF80" i="7"/>
  <c r="AD80" i="7"/>
  <c r="AB80" i="7"/>
  <c r="Z80" i="7"/>
  <c r="Y80" i="7"/>
  <c r="X80" i="7"/>
  <c r="W80" i="7"/>
  <c r="V80" i="7"/>
  <c r="U80" i="7"/>
  <c r="T80" i="7"/>
  <c r="P80" i="7"/>
  <c r="N80" i="7"/>
  <c r="L80" i="7"/>
  <c r="AK79" i="7"/>
  <c r="AI79" i="7"/>
  <c r="AG79" i="7"/>
  <c r="AE79" i="7"/>
  <c r="AD79" i="7"/>
  <c r="AC79" i="7"/>
  <c r="AB79" i="7"/>
  <c r="AF79" i="7" s="1"/>
  <c r="AA79" i="7"/>
  <c r="W79" i="7"/>
  <c r="U79" i="7"/>
  <c r="Q79" i="7"/>
  <c r="P79" i="7"/>
  <c r="N79" i="7"/>
  <c r="M79" i="7" s="1"/>
  <c r="L79" i="7"/>
  <c r="AL78" i="7"/>
  <c r="AK78" i="7"/>
  <c r="AI78" i="7"/>
  <c r="AH78" i="7" s="1"/>
  <c r="AF78" i="7"/>
  <c r="AD78" i="7"/>
  <c r="AB78" i="7"/>
  <c r="AE78" i="7" s="1"/>
  <c r="AA78" i="7"/>
  <c r="Z78" i="7"/>
  <c r="X78" i="7"/>
  <c r="W78" i="7"/>
  <c r="V78" i="7"/>
  <c r="U78" i="7"/>
  <c r="Y78" i="7" s="1"/>
  <c r="T78" i="7"/>
  <c r="S78" i="7"/>
  <c r="P78" i="7"/>
  <c r="N78" i="7"/>
  <c r="R78" i="7" s="1"/>
  <c r="L78" i="7"/>
  <c r="AK77" i="7"/>
  <c r="AI77" i="7"/>
  <c r="AG77" i="7"/>
  <c r="AF77" i="7"/>
  <c r="AE77" i="7"/>
  <c r="AD77" i="7"/>
  <c r="AC77" i="7"/>
  <c r="AB77" i="7"/>
  <c r="AA77" i="7"/>
  <c r="W77" i="7"/>
  <c r="U77" i="7"/>
  <c r="S77" i="7"/>
  <c r="Q77" i="7"/>
  <c r="P77" i="7"/>
  <c r="O77" i="7"/>
  <c r="N77" i="7"/>
  <c r="R77" i="7" s="1"/>
  <c r="M77" i="7"/>
  <c r="L77" i="7"/>
  <c r="AN76" i="7"/>
  <c r="AL76" i="7"/>
  <c r="AK76" i="7"/>
  <c r="AJ76" i="7"/>
  <c r="AI76" i="7"/>
  <c r="AM76" i="7" s="1"/>
  <c r="AH76" i="7"/>
  <c r="AF76" i="7"/>
  <c r="AD76" i="7"/>
  <c r="AC76" i="7"/>
  <c r="AB76" i="7"/>
  <c r="Z76" i="7"/>
  <c r="W76" i="7"/>
  <c r="U76" i="7"/>
  <c r="Y76" i="7" s="1"/>
  <c r="R76" i="7"/>
  <c r="P76" i="7"/>
  <c r="N76" i="7"/>
  <c r="M76" i="7" s="1"/>
  <c r="L76" i="7"/>
  <c r="AM75" i="7"/>
  <c r="AK75" i="7"/>
  <c r="AI75" i="7"/>
  <c r="AH75" i="7"/>
  <c r="AG75" i="7"/>
  <c r="AE75" i="7"/>
  <c r="AD75" i="7"/>
  <c r="AC75" i="7"/>
  <c r="AB75" i="7"/>
  <c r="AF75" i="7" s="1"/>
  <c r="AA75" i="7"/>
  <c r="Y75" i="7"/>
  <c r="W75" i="7"/>
  <c r="U75" i="7"/>
  <c r="Z75" i="7" s="1"/>
  <c r="S75" i="7"/>
  <c r="R75" i="7"/>
  <c r="Q75" i="7"/>
  <c r="P75" i="7"/>
  <c r="O75" i="7"/>
  <c r="N75" i="7"/>
  <c r="M75" i="7"/>
  <c r="L75" i="7"/>
  <c r="AN74" i="7"/>
  <c r="AM74" i="7"/>
  <c r="AL74" i="7"/>
  <c r="AK74" i="7"/>
  <c r="AJ74" i="7"/>
  <c r="AI74" i="7"/>
  <c r="AH74" i="7"/>
  <c r="AF74" i="7"/>
  <c r="AD74" i="7"/>
  <c r="AB74" i="7"/>
  <c r="Z74" i="7"/>
  <c r="X74" i="7"/>
  <c r="W74" i="7"/>
  <c r="V74" i="7"/>
  <c r="U74" i="7"/>
  <c r="Y74" i="7" s="1"/>
  <c r="T74" i="7"/>
  <c r="R74" i="7"/>
  <c r="P74" i="7"/>
  <c r="O74" i="7"/>
  <c r="N74" i="7"/>
  <c r="L74" i="7"/>
  <c r="AK73" i="7"/>
  <c r="AI73" i="7"/>
  <c r="AG73" i="7"/>
  <c r="AE73" i="7"/>
  <c r="AD73" i="7"/>
  <c r="AC73" i="7"/>
  <c r="AB73" i="7"/>
  <c r="AF73" i="7" s="1"/>
  <c r="AA73" i="7"/>
  <c r="W73" i="7"/>
  <c r="U73" i="7"/>
  <c r="T73" i="7"/>
  <c r="S73" i="7"/>
  <c r="Q73" i="7"/>
  <c r="P73" i="7"/>
  <c r="O73" i="7"/>
  <c r="N73" i="7"/>
  <c r="R73" i="7" s="1"/>
  <c r="M73" i="7"/>
  <c r="L73" i="7"/>
  <c r="AN72" i="7"/>
  <c r="AL72" i="7"/>
  <c r="AK72" i="7"/>
  <c r="AJ72" i="7"/>
  <c r="AI72" i="7"/>
  <c r="AM72" i="7" s="1"/>
  <c r="AH72" i="7"/>
  <c r="AG72" i="7"/>
  <c r="AF72" i="7"/>
  <c r="AD72" i="7"/>
  <c r="AB72" i="7"/>
  <c r="Z72" i="7"/>
  <c r="Y72" i="7"/>
  <c r="X72" i="7"/>
  <c r="W72" i="7"/>
  <c r="V72" i="7"/>
  <c r="U72" i="7"/>
  <c r="T72" i="7"/>
  <c r="Q72" i="7"/>
  <c r="P72" i="7"/>
  <c r="N72" i="7"/>
  <c r="R72" i="7" s="1"/>
  <c r="L72" i="7"/>
  <c r="AM71" i="7"/>
  <c r="AL71" i="7"/>
  <c r="AK71" i="7"/>
  <c r="AI71" i="7"/>
  <c r="AG71" i="7"/>
  <c r="AF71" i="7"/>
  <c r="AE71" i="7"/>
  <c r="AD71" i="7"/>
  <c r="AC71" i="7"/>
  <c r="AB71" i="7"/>
  <c r="AA71" i="7"/>
  <c r="W71" i="7"/>
  <c r="U71" i="7"/>
  <c r="Y71" i="7" s="1"/>
  <c r="Q71" i="7"/>
  <c r="P71" i="7"/>
  <c r="O71" i="7"/>
  <c r="N71" i="7"/>
  <c r="R71" i="7" s="1"/>
  <c r="M71" i="7"/>
  <c r="L71" i="7"/>
  <c r="AN70" i="7"/>
  <c r="AK70" i="7"/>
  <c r="AI70" i="7"/>
  <c r="AM70" i="7" s="1"/>
  <c r="AF70" i="7"/>
  <c r="AD70" i="7"/>
  <c r="AB70" i="7"/>
  <c r="AA70" i="7" s="1"/>
  <c r="Z70" i="7"/>
  <c r="X70" i="7"/>
  <c r="W70" i="7"/>
  <c r="V70" i="7"/>
  <c r="U70" i="7"/>
  <c r="Y70" i="7" s="1"/>
  <c r="T70" i="7"/>
  <c r="S70" i="7"/>
  <c r="P70" i="7"/>
  <c r="N70" i="7"/>
  <c r="L70" i="7"/>
  <c r="AM69" i="7"/>
  <c r="AK69" i="7"/>
  <c r="AI69" i="7"/>
  <c r="AN69" i="7" s="1"/>
  <c r="AG69" i="7"/>
  <c r="AF69" i="7"/>
  <c r="AE69" i="7"/>
  <c r="AD69" i="7"/>
  <c r="AC69" i="7"/>
  <c r="AB69" i="7"/>
  <c r="AA69" i="7"/>
  <c r="Y69" i="7"/>
  <c r="W69" i="7"/>
  <c r="U69" i="7"/>
  <c r="S69" i="7"/>
  <c r="R69" i="7"/>
  <c r="Q69" i="7"/>
  <c r="P69" i="7"/>
  <c r="O69" i="7"/>
  <c r="N69" i="7"/>
  <c r="M69" i="7"/>
  <c r="L69" i="7"/>
  <c r="AN68" i="7"/>
  <c r="AM68" i="7"/>
  <c r="AL68" i="7"/>
  <c r="AK68" i="7"/>
  <c r="AJ68" i="7"/>
  <c r="AI68" i="7"/>
  <c r="AH68" i="7"/>
  <c r="AF68" i="7"/>
  <c r="AE68" i="7"/>
  <c r="AD68" i="7"/>
  <c r="AC68" i="7"/>
  <c r="AB68" i="7"/>
  <c r="Z68" i="7"/>
  <c r="W68" i="7"/>
  <c r="U68" i="7"/>
  <c r="Y68" i="7" s="1"/>
  <c r="R68" i="7"/>
  <c r="P68" i="7"/>
  <c r="O68" i="7"/>
  <c r="N68" i="7"/>
  <c r="M68" i="7"/>
  <c r="L68" i="7"/>
  <c r="AM67" i="7"/>
  <c r="AK67" i="7"/>
  <c r="AJ67" i="7"/>
  <c r="AI67" i="7"/>
  <c r="AH67" i="7"/>
  <c r="AE67" i="7"/>
  <c r="AD67" i="7"/>
  <c r="AC67" i="7"/>
  <c r="AB67" i="7"/>
  <c r="AF67" i="7" s="1"/>
  <c r="AA67" i="7"/>
  <c r="Y67" i="7"/>
  <c r="W67" i="7"/>
  <c r="V67" i="7"/>
  <c r="U67" i="7"/>
  <c r="X67" i="7" s="1"/>
  <c r="T67" i="7"/>
  <c r="R67" i="7"/>
  <c r="P67" i="7"/>
  <c r="N67" i="7"/>
  <c r="Q67" i="7" s="1"/>
  <c r="L67" i="7"/>
  <c r="AM66" i="7"/>
  <c r="AK66" i="7"/>
  <c r="AI66" i="7"/>
  <c r="AL66" i="7" s="1"/>
  <c r="AG66" i="7"/>
  <c r="AF66" i="7"/>
  <c r="AE66" i="7"/>
  <c r="AD66" i="7"/>
  <c r="AC66" i="7"/>
  <c r="AB66" i="7"/>
  <c r="AA66" i="7"/>
  <c r="W66" i="7"/>
  <c r="U66" i="7"/>
  <c r="V66" i="7" s="1"/>
  <c r="S66" i="7"/>
  <c r="R66" i="7"/>
  <c r="Q66" i="7"/>
  <c r="P66" i="7"/>
  <c r="O66" i="7"/>
  <c r="N66" i="7"/>
  <c r="M66" i="7"/>
  <c r="L66" i="7"/>
  <c r="AN65" i="7"/>
  <c r="AM65" i="7"/>
  <c r="AL65" i="7"/>
  <c r="AK65" i="7"/>
  <c r="AJ65" i="7"/>
  <c r="AI65" i="7"/>
  <c r="AH65" i="7"/>
  <c r="AD65" i="7"/>
  <c r="AB65" i="7"/>
  <c r="Z65" i="7"/>
  <c r="X65" i="7"/>
  <c r="W65" i="7"/>
  <c r="V65" i="7"/>
  <c r="U65" i="7"/>
  <c r="Y65" i="7" s="1"/>
  <c r="T65" i="7"/>
  <c r="R65" i="7"/>
  <c r="P65" i="7"/>
  <c r="N65" i="7"/>
  <c r="S65" i="7" s="1"/>
  <c r="L65" i="7"/>
  <c r="AM64" i="7"/>
  <c r="AK64" i="7"/>
  <c r="AI64" i="7"/>
  <c r="AN64" i="7" s="1"/>
  <c r="AG64" i="7"/>
  <c r="AE64" i="7"/>
  <c r="AD64" i="7"/>
  <c r="AC64" i="7"/>
  <c r="AB64" i="7"/>
  <c r="AF64" i="7" s="1"/>
  <c r="AA64" i="7"/>
  <c r="Y64" i="7"/>
  <c r="W64" i="7"/>
  <c r="U64" i="7"/>
  <c r="X64" i="7" s="1"/>
  <c r="S64" i="7"/>
  <c r="R64" i="7"/>
  <c r="Q64" i="7"/>
  <c r="P64" i="7"/>
  <c r="O64" i="7"/>
  <c r="N64" i="7"/>
  <c r="M64" i="7"/>
  <c r="L64" i="7"/>
  <c r="AN63" i="7"/>
  <c r="AM63" i="7"/>
  <c r="AL63" i="7"/>
  <c r="AK63" i="7"/>
  <c r="AJ63" i="7"/>
  <c r="AI63" i="7"/>
  <c r="AH63" i="7"/>
  <c r="AD63" i="7"/>
  <c r="AB63" i="7"/>
  <c r="Z63" i="7"/>
  <c r="Y63" i="7"/>
  <c r="X63" i="7"/>
  <c r="W63" i="7"/>
  <c r="V63" i="7"/>
  <c r="U63" i="7"/>
  <c r="T63" i="7"/>
  <c r="P63" i="7"/>
  <c r="N63" i="7"/>
  <c r="L63" i="7"/>
  <c r="AK62" i="7"/>
  <c r="AI62" i="7"/>
  <c r="AG62" i="7"/>
  <c r="AE62" i="7"/>
  <c r="AD62" i="7"/>
  <c r="AC62" i="7"/>
  <c r="AB62" i="7"/>
  <c r="AF62" i="7" s="1"/>
  <c r="AA62" i="7"/>
  <c r="W62" i="7"/>
  <c r="U62" i="7"/>
  <c r="S62" i="7"/>
  <c r="Q62" i="7"/>
  <c r="P62" i="7"/>
  <c r="O62" i="7"/>
  <c r="N62" i="7"/>
  <c r="R62" i="7" s="1"/>
  <c r="M62" i="7"/>
  <c r="L62" i="7"/>
  <c r="AN61" i="7"/>
  <c r="AL61" i="7"/>
  <c r="AK61" i="7"/>
  <c r="AJ61" i="7"/>
  <c r="AI61" i="7"/>
  <c r="AM61" i="7" s="1"/>
  <c r="AH61" i="7"/>
  <c r="AD61" i="7"/>
  <c r="AB61" i="7"/>
  <c r="Z61" i="7"/>
  <c r="Y61" i="7"/>
  <c r="X61" i="7"/>
  <c r="W61" i="7"/>
  <c r="V61" i="7"/>
  <c r="U61" i="7"/>
  <c r="T61" i="7"/>
  <c r="P61" i="7"/>
  <c r="N61" i="7"/>
  <c r="R61" i="7" s="1"/>
  <c r="AN59" i="7"/>
  <c r="AM59" i="7"/>
  <c r="AL59" i="7"/>
  <c r="AK59" i="7"/>
  <c r="AJ59" i="7"/>
  <c r="AI59" i="7"/>
  <c r="AH59" i="7"/>
  <c r="AD59" i="7"/>
  <c r="AB59" i="7"/>
  <c r="Z59" i="7"/>
  <c r="X59" i="7"/>
  <c r="W59" i="7"/>
  <c r="V59" i="7"/>
  <c r="U59" i="7"/>
  <c r="Y59" i="7" s="1"/>
  <c r="T59" i="7"/>
  <c r="R59" i="7"/>
  <c r="P59" i="7"/>
  <c r="N59" i="7"/>
  <c r="L59" i="7"/>
  <c r="AK58" i="7"/>
  <c r="AI58" i="7"/>
  <c r="AG58" i="7"/>
  <c r="AE58" i="7"/>
  <c r="AD58" i="7"/>
  <c r="AC58" i="7"/>
  <c r="AB58" i="7"/>
  <c r="AF58" i="7" s="1"/>
  <c r="AA58" i="7"/>
  <c r="W58" i="7"/>
  <c r="U58" i="7"/>
  <c r="Y58" i="7" s="1"/>
  <c r="S58" i="7"/>
  <c r="R58" i="7"/>
  <c r="Q58" i="7"/>
  <c r="P58" i="7"/>
  <c r="O58" i="7"/>
  <c r="N58" i="7"/>
  <c r="M58" i="7"/>
  <c r="L58" i="7"/>
  <c r="AN57" i="7"/>
  <c r="AM57" i="7"/>
  <c r="AL57" i="7"/>
  <c r="AK57" i="7"/>
  <c r="AJ57" i="7"/>
  <c r="AI57" i="7"/>
  <c r="AH57" i="7"/>
  <c r="AD57" i="7"/>
  <c r="AB57" i="7"/>
  <c r="Z57" i="7"/>
  <c r="Y57" i="7"/>
  <c r="X57" i="7"/>
  <c r="W57" i="7"/>
  <c r="V57" i="7"/>
  <c r="U57" i="7"/>
  <c r="T57" i="7"/>
  <c r="R57" i="7"/>
  <c r="P57" i="7"/>
  <c r="N57" i="7"/>
  <c r="L57" i="7"/>
  <c r="AK56" i="7"/>
  <c r="AI56" i="7"/>
  <c r="AM56" i="7" s="1"/>
  <c r="AG56" i="7"/>
  <c r="AE56" i="7"/>
  <c r="AD56" i="7"/>
  <c r="AC56" i="7"/>
  <c r="AB56" i="7"/>
  <c r="AF56" i="7" s="1"/>
  <c r="AA56" i="7"/>
  <c r="Y56" i="7"/>
  <c r="W56" i="7"/>
  <c r="U56" i="7"/>
  <c r="S56" i="7"/>
  <c r="Q56" i="7"/>
  <c r="P56" i="7"/>
  <c r="O56" i="7"/>
  <c r="N56" i="7"/>
  <c r="R56" i="7" s="1"/>
  <c r="M56" i="7"/>
  <c r="L56" i="7"/>
  <c r="AN55" i="7"/>
  <c r="AL55" i="7"/>
  <c r="AK55" i="7"/>
  <c r="AJ55" i="7"/>
  <c r="AI55" i="7"/>
  <c r="AM55" i="7" s="1"/>
  <c r="AH55" i="7"/>
  <c r="AF55" i="7"/>
  <c r="AD55" i="7"/>
  <c r="AB55" i="7"/>
  <c r="AA55" i="7" s="1"/>
  <c r="Z55" i="7"/>
  <c r="Y55" i="7"/>
  <c r="X55" i="7"/>
  <c r="W55" i="7"/>
  <c r="V55" i="7"/>
  <c r="U55" i="7"/>
  <c r="T55" i="7"/>
  <c r="S55" i="7"/>
  <c r="R55" i="7"/>
  <c r="P55" i="7"/>
  <c r="N55" i="7"/>
  <c r="L55" i="7"/>
  <c r="AN54" i="7"/>
  <c r="AK54" i="7"/>
  <c r="AI54" i="7"/>
  <c r="AG54" i="7"/>
  <c r="AF54" i="7"/>
  <c r="AE54" i="7"/>
  <c r="AD54" i="7"/>
  <c r="AC54" i="7"/>
  <c r="AB54" i="7"/>
  <c r="AA54" i="7"/>
  <c r="Y54" i="7"/>
  <c r="X54" i="7"/>
  <c r="W54" i="7"/>
  <c r="U54" i="7"/>
  <c r="S54" i="7"/>
  <c r="Q54" i="7"/>
  <c r="P54" i="7"/>
  <c r="O54" i="7"/>
  <c r="N54" i="7"/>
  <c r="R54" i="7" s="1"/>
  <c r="M54" i="7"/>
  <c r="L54" i="7"/>
  <c r="AN53" i="7"/>
  <c r="AL53" i="7"/>
  <c r="AK53" i="7"/>
  <c r="AJ53" i="7"/>
  <c r="AI53" i="7"/>
  <c r="AM53" i="7" s="1"/>
  <c r="AH53" i="7"/>
  <c r="AF53" i="7"/>
  <c r="AD53" i="7"/>
  <c r="AB53" i="7"/>
  <c r="Z53" i="7"/>
  <c r="W53" i="7"/>
  <c r="V53" i="7"/>
  <c r="U53" i="7"/>
  <c r="Y53" i="7" s="1"/>
  <c r="P53" i="7"/>
  <c r="N53" i="7"/>
  <c r="R53" i="7" s="1"/>
  <c r="L53" i="7"/>
  <c r="AM52" i="7"/>
  <c r="AK52" i="7"/>
  <c r="AI52" i="7"/>
  <c r="AH52" i="7" s="1"/>
  <c r="AG52" i="7"/>
  <c r="AF52" i="7"/>
  <c r="AE52" i="7"/>
  <c r="AD52" i="7"/>
  <c r="AC52" i="7"/>
  <c r="AB52" i="7"/>
  <c r="AA52" i="7"/>
  <c r="W52" i="7"/>
  <c r="U52" i="7"/>
  <c r="Z52" i="7" s="1"/>
  <c r="S52" i="7"/>
  <c r="R52" i="7"/>
  <c r="Q52" i="7"/>
  <c r="P52" i="7"/>
  <c r="O52" i="7"/>
  <c r="N52" i="7"/>
  <c r="M52" i="7"/>
  <c r="L52" i="7"/>
  <c r="AN51" i="7"/>
  <c r="AM51" i="7"/>
  <c r="AL51" i="7"/>
  <c r="AK51" i="7"/>
  <c r="AJ51" i="7"/>
  <c r="AI51" i="7"/>
  <c r="AH51" i="7"/>
  <c r="AE51" i="7"/>
  <c r="AD51" i="7"/>
  <c r="AB51" i="7"/>
  <c r="Z51" i="7"/>
  <c r="X51" i="7"/>
  <c r="W51" i="7"/>
  <c r="V51" i="7"/>
  <c r="U51" i="7"/>
  <c r="Y51" i="7" s="1"/>
  <c r="T51" i="7"/>
  <c r="R51" i="7"/>
  <c r="P51" i="7"/>
  <c r="O51" i="7"/>
  <c r="N51" i="7"/>
  <c r="L51" i="7"/>
  <c r="AM50" i="7"/>
  <c r="AK50" i="7"/>
  <c r="AJ50" i="7"/>
  <c r="AI50" i="7"/>
  <c r="AD50" i="7"/>
  <c r="AB50" i="7"/>
  <c r="AF50" i="7" s="1"/>
  <c r="Y50" i="7"/>
  <c r="W50" i="7"/>
  <c r="U50" i="7"/>
  <c r="T50" i="7" s="1"/>
  <c r="S50" i="7"/>
  <c r="Q50" i="7"/>
  <c r="P50" i="7"/>
  <c r="O50" i="7"/>
  <c r="N50" i="7"/>
  <c r="R50" i="7" s="1"/>
  <c r="M50" i="7"/>
  <c r="L50" i="7"/>
  <c r="AN49" i="7"/>
  <c r="AL49" i="7"/>
  <c r="AK49" i="7"/>
  <c r="AJ49" i="7"/>
  <c r="AI49" i="7"/>
  <c r="AM49" i="7" s="1"/>
  <c r="AH49" i="7"/>
  <c r="AG49" i="7"/>
  <c r="AF49" i="7"/>
  <c r="AD49" i="7"/>
  <c r="AB49" i="7"/>
  <c r="Z49" i="7"/>
  <c r="Y49" i="7"/>
  <c r="X49" i="7"/>
  <c r="W49" i="7"/>
  <c r="V49" i="7"/>
  <c r="U49" i="7"/>
  <c r="T49" i="7"/>
  <c r="P49" i="7"/>
  <c r="N49" i="7"/>
  <c r="R49" i="7" s="1"/>
  <c r="L49" i="7"/>
  <c r="AM48" i="7"/>
  <c r="AL48" i="7"/>
  <c r="AK48" i="7"/>
  <c r="AI48" i="7"/>
  <c r="AG48" i="7"/>
  <c r="AE48" i="7"/>
  <c r="AD48" i="7"/>
  <c r="AC48" i="7"/>
  <c r="AB48" i="7"/>
  <c r="AF48" i="7" s="1"/>
  <c r="AA48" i="7"/>
  <c r="W48" i="7"/>
  <c r="U48" i="7"/>
  <c r="Y48" i="7" s="1"/>
  <c r="S48" i="7"/>
  <c r="Q48" i="7"/>
  <c r="P48" i="7"/>
  <c r="O48" i="7"/>
  <c r="N48" i="7"/>
  <c r="R48" i="7" s="1"/>
  <c r="L48" i="7"/>
  <c r="AN47" i="7"/>
  <c r="AK47" i="7"/>
  <c r="AJ47" i="7"/>
  <c r="AI47" i="7"/>
  <c r="AM47" i="7" s="1"/>
  <c r="AD47" i="7"/>
  <c r="AB47" i="7"/>
  <c r="AF47" i="7" s="1"/>
  <c r="Z47" i="7"/>
  <c r="X47" i="7"/>
  <c r="W47" i="7"/>
  <c r="V47" i="7"/>
  <c r="U47" i="7"/>
  <c r="Y47" i="7" s="1"/>
  <c r="T47" i="7"/>
  <c r="S47" i="7"/>
  <c r="P47" i="7"/>
  <c r="N47" i="7"/>
  <c r="L47" i="7"/>
  <c r="AK46" i="7"/>
  <c r="AI46" i="7"/>
  <c r="AN46" i="7" s="1"/>
  <c r="AG46" i="7"/>
  <c r="AF46" i="7"/>
  <c r="AE46" i="7"/>
  <c r="AD46" i="7"/>
  <c r="AC46" i="7"/>
  <c r="AB46" i="7"/>
  <c r="AA46" i="7"/>
  <c r="Y46" i="7"/>
  <c r="W46" i="7"/>
  <c r="U46" i="7"/>
  <c r="S46" i="7"/>
  <c r="Q46" i="7"/>
  <c r="P46" i="7"/>
  <c r="O46" i="7"/>
  <c r="N46" i="7"/>
  <c r="R46" i="7" s="1"/>
  <c r="M46" i="7"/>
  <c r="L46" i="7"/>
  <c r="AN45" i="7"/>
  <c r="AL45" i="7"/>
  <c r="AK45" i="7"/>
  <c r="AJ45" i="7"/>
  <c r="AI45" i="7"/>
  <c r="AM45" i="7" s="1"/>
  <c r="AH45" i="7"/>
  <c r="AG45" i="7"/>
  <c r="AF45" i="7"/>
  <c r="AD45" i="7"/>
  <c r="AC45" i="7"/>
  <c r="AB45" i="7"/>
  <c r="X45" i="7"/>
  <c r="W45" i="7"/>
  <c r="U45" i="7"/>
  <c r="V45" i="7" s="1"/>
  <c r="P45" i="7"/>
  <c r="N45" i="7"/>
  <c r="R45" i="7" s="1"/>
  <c r="L45" i="7"/>
  <c r="AM44" i="7"/>
  <c r="AL44" i="7"/>
  <c r="AK44" i="7"/>
  <c r="AI44" i="7"/>
  <c r="AH44" i="7"/>
  <c r="AG44" i="7"/>
  <c r="AE44" i="7"/>
  <c r="AD44" i="7"/>
  <c r="AC44" i="7"/>
  <c r="AB44" i="7"/>
  <c r="AF44" i="7" s="1"/>
  <c r="AA44" i="7"/>
  <c r="W44" i="7"/>
  <c r="U44" i="7"/>
  <c r="Z44" i="7" s="1"/>
  <c r="P44" i="7"/>
  <c r="N44" i="7"/>
  <c r="M44" i="7" s="1"/>
  <c r="L44" i="7"/>
  <c r="AK43" i="7"/>
  <c r="AI43" i="7"/>
  <c r="AH43" i="7" s="1"/>
  <c r="AF43" i="7"/>
  <c r="AE43" i="7"/>
  <c r="AD43" i="7"/>
  <c r="AB43" i="7"/>
  <c r="AA43" i="7" s="1"/>
  <c r="Z43" i="7"/>
  <c r="X43" i="7"/>
  <c r="W43" i="7"/>
  <c r="V43" i="7"/>
  <c r="U43" i="7"/>
  <c r="Y43" i="7" s="1"/>
  <c r="T43" i="7"/>
  <c r="P43" i="7"/>
  <c r="O43" i="7"/>
  <c r="N43" i="7"/>
  <c r="S43" i="7" s="1"/>
  <c r="L43" i="7"/>
  <c r="AN42" i="7"/>
  <c r="AM42" i="7"/>
  <c r="AK42" i="7"/>
  <c r="AI42" i="7"/>
  <c r="AG42" i="7"/>
  <c r="AF42" i="7"/>
  <c r="AE42" i="7"/>
  <c r="AD42" i="7"/>
  <c r="AC42" i="7"/>
  <c r="AB42" i="7"/>
  <c r="AA42" i="7" s="1"/>
  <c r="X42" i="7"/>
  <c r="W42" i="7"/>
  <c r="U42" i="7"/>
  <c r="T42" i="7" s="1"/>
  <c r="S42" i="7"/>
  <c r="Q42" i="7"/>
  <c r="P42" i="7"/>
  <c r="O42" i="7"/>
  <c r="N42" i="7"/>
  <c r="R42" i="7" s="1"/>
  <c r="M42" i="7"/>
  <c r="L42" i="7"/>
  <c r="AN41" i="7"/>
  <c r="AL41" i="7"/>
  <c r="AK41" i="7"/>
  <c r="AJ41" i="7"/>
  <c r="AI41" i="7"/>
  <c r="AM41" i="7" s="1"/>
  <c r="AH41" i="7"/>
  <c r="AG41" i="7"/>
  <c r="AF41" i="7"/>
  <c r="AD41" i="7"/>
  <c r="AC41" i="7"/>
  <c r="AB41" i="7"/>
  <c r="X41" i="7"/>
  <c r="W41" i="7"/>
  <c r="V41" i="7"/>
  <c r="U41" i="7"/>
  <c r="T41" i="7" s="1"/>
  <c r="P41" i="7"/>
  <c r="N41" i="7"/>
  <c r="R41" i="7" s="1"/>
  <c r="L41" i="7"/>
  <c r="AM40" i="7"/>
  <c r="AL40" i="7"/>
  <c r="AK40" i="7"/>
  <c r="AI40" i="7"/>
  <c r="AH40" i="7"/>
  <c r="AG40" i="7"/>
  <c r="AE40" i="7"/>
  <c r="AD40" i="7"/>
  <c r="AC40" i="7"/>
  <c r="AB40" i="7"/>
  <c r="AF40" i="7" s="1"/>
  <c r="AA40" i="7"/>
  <c r="W40" i="7"/>
  <c r="U40" i="7"/>
  <c r="Z40" i="7" s="1"/>
  <c r="P40" i="7"/>
  <c r="N40" i="7"/>
  <c r="M40" i="7" s="1"/>
  <c r="L40" i="7"/>
  <c r="AK39" i="7"/>
  <c r="AI39" i="7"/>
  <c r="AH39" i="7" s="1"/>
  <c r="AF39" i="7"/>
  <c r="AE39" i="7"/>
  <c r="AD39" i="7"/>
  <c r="AB39" i="7"/>
  <c r="AA39" i="7" s="1"/>
  <c r="Z39" i="7"/>
  <c r="X39" i="7"/>
  <c r="W39" i="7"/>
  <c r="V39" i="7"/>
  <c r="U39" i="7"/>
  <c r="Y39" i="7" s="1"/>
  <c r="T39" i="7"/>
  <c r="P39" i="7"/>
  <c r="O39" i="7"/>
  <c r="N39" i="7"/>
  <c r="S39" i="7" s="1"/>
  <c r="L39" i="7"/>
  <c r="AN38" i="7"/>
  <c r="AM38" i="7"/>
  <c r="AK38" i="7"/>
  <c r="AI38" i="7"/>
  <c r="AG38" i="7"/>
  <c r="AF38" i="7"/>
  <c r="AE38" i="7"/>
  <c r="AD38" i="7"/>
  <c r="AC38" i="7"/>
  <c r="AB38" i="7"/>
  <c r="AA38" i="7" s="1"/>
  <c r="X38" i="7"/>
  <c r="W38" i="7"/>
  <c r="V38" i="7"/>
  <c r="U38" i="7"/>
  <c r="Z38" i="7" s="1"/>
  <c r="P38" i="7"/>
  <c r="N38" i="7"/>
  <c r="O38" i="7" s="1"/>
  <c r="L38" i="7"/>
  <c r="AK37" i="7"/>
  <c r="AI37" i="7"/>
  <c r="AJ37" i="7" s="1"/>
  <c r="AG37" i="7"/>
  <c r="AD37" i="7"/>
  <c r="AC37" i="7"/>
  <c r="AB37" i="7"/>
  <c r="AF37" i="7" s="1"/>
  <c r="AA37" i="7"/>
  <c r="W37" i="7"/>
  <c r="U37" i="7"/>
  <c r="T37" i="7" s="1"/>
  <c r="S37" i="7"/>
  <c r="R37" i="7"/>
  <c r="Q37" i="7"/>
  <c r="P37" i="7"/>
  <c r="N37" i="7"/>
  <c r="O37" i="7" s="1"/>
  <c r="M37" i="7"/>
  <c r="L37" i="7"/>
  <c r="AN36" i="7"/>
  <c r="AM36" i="7"/>
  <c r="AL36" i="7"/>
  <c r="AK36" i="7"/>
  <c r="AI36" i="7"/>
  <c r="AJ36" i="7" s="1"/>
  <c r="AH36" i="7"/>
  <c r="AG36" i="7"/>
  <c r="AF36" i="7"/>
  <c r="AE36" i="7"/>
  <c r="AD36" i="7"/>
  <c r="AC36" i="7"/>
  <c r="AB36" i="7"/>
  <c r="AA36" i="7"/>
  <c r="Z36" i="7"/>
  <c r="Y36" i="7"/>
  <c r="X36" i="7"/>
  <c r="W36" i="7"/>
  <c r="V36" i="7"/>
  <c r="U36" i="7"/>
  <c r="T36" i="7" s="1"/>
  <c r="R36" i="7"/>
  <c r="P36" i="7"/>
  <c r="O36" i="7"/>
  <c r="N36" i="7"/>
  <c r="Q36" i="7" s="1"/>
  <c r="L36" i="7"/>
  <c r="AM35" i="7"/>
  <c r="AK35" i="7"/>
  <c r="AJ35" i="7"/>
  <c r="AI35" i="7"/>
  <c r="AL35" i="7" s="1"/>
  <c r="AE35" i="7"/>
  <c r="AD35" i="7"/>
  <c r="AB35" i="7"/>
  <c r="AC35" i="7" s="1"/>
  <c r="W35" i="7"/>
  <c r="U35" i="7"/>
  <c r="V35" i="7" s="1"/>
  <c r="S35" i="7"/>
  <c r="P35" i="7"/>
  <c r="O35" i="7"/>
  <c r="N35" i="7"/>
  <c r="R35" i="7" s="1"/>
  <c r="M35" i="7"/>
  <c r="L35" i="7"/>
  <c r="AN34" i="7"/>
  <c r="AK34" i="7"/>
  <c r="AJ34" i="7"/>
  <c r="AI34" i="7"/>
  <c r="AM34" i="7" s="1"/>
  <c r="AH34" i="7"/>
  <c r="AD34" i="7"/>
  <c r="AB34" i="7"/>
  <c r="AA34" i="7" s="1"/>
  <c r="Z34" i="7"/>
  <c r="Y34" i="7"/>
  <c r="X34" i="7"/>
  <c r="W34" i="7"/>
  <c r="U34" i="7"/>
  <c r="V34" i="7" s="1"/>
  <c r="T34" i="7"/>
  <c r="S34" i="7"/>
  <c r="R34" i="7"/>
  <c r="Q34" i="7"/>
  <c r="P34" i="7"/>
  <c r="O34" i="7"/>
  <c r="N34" i="7"/>
  <c r="M34" i="7"/>
  <c r="L34" i="7"/>
  <c r="AN33" i="7"/>
  <c r="AM33" i="7"/>
  <c r="AL33" i="7"/>
  <c r="AK33" i="7"/>
  <c r="AJ33" i="7"/>
  <c r="AI33" i="7"/>
  <c r="AH33" i="7"/>
  <c r="AG33" i="7"/>
  <c r="AF33" i="7"/>
  <c r="AE33" i="7"/>
  <c r="AD33" i="7"/>
  <c r="AC33" i="7"/>
  <c r="AB33" i="7"/>
  <c r="AA33" i="7" s="1"/>
  <c r="Y33" i="7"/>
  <c r="W33" i="7"/>
  <c r="V33" i="7"/>
  <c r="U33" i="7"/>
  <c r="X33" i="7" s="1"/>
  <c r="Q33" i="7"/>
  <c r="P33" i="7"/>
  <c r="N33" i="7"/>
  <c r="O33" i="7" s="1"/>
  <c r="L33" i="7"/>
  <c r="AL32" i="7"/>
  <c r="AK32" i="7"/>
  <c r="AI32" i="7"/>
  <c r="AJ32" i="7" s="1"/>
  <c r="AD32" i="7"/>
  <c r="AB32" i="7"/>
  <c r="AC32" i="7" s="1"/>
  <c r="AA32" i="7"/>
  <c r="Z32" i="7"/>
  <c r="W32" i="7"/>
  <c r="V32" i="7"/>
  <c r="U32" i="7"/>
  <c r="Y32" i="7" s="1"/>
  <c r="T32" i="7"/>
  <c r="P32" i="7"/>
  <c r="N32" i="7"/>
  <c r="M32" i="7" s="1"/>
  <c r="L32" i="7"/>
  <c r="AK31" i="7"/>
  <c r="AI31" i="7"/>
  <c r="AH31" i="7" s="1"/>
  <c r="AG31" i="7"/>
  <c r="AF31" i="7"/>
  <c r="AE31" i="7"/>
  <c r="AD31" i="7"/>
  <c r="AB31" i="7"/>
  <c r="AC31" i="7" s="1"/>
  <c r="AA31" i="7"/>
  <c r="Z31" i="7"/>
  <c r="Y31" i="7"/>
  <c r="X31" i="7"/>
  <c r="W31" i="7"/>
  <c r="V31" i="7"/>
  <c r="U31" i="7"/>
  <c r="T31" i="7"/>
  <c r="S31" i="7"/>
  <c r="R31" i="7"/>
  <c r="Q31" i="7"/>
  <c r="P31" i="7"/>
  <c r="O31" i="7"/>
  <c r="N31" i="7"/>
  <c r="M31" i="7" s="1"/>
  <c r="L31" i="7"/>
  <c r="AN30" i="7"/>
  <c r="AM30" i="7"/>
  <c r="AL30" i="7"/>
  <c r="AK30" i="7"/>
  <c r="AJ30" i="7"/>
  <c r="AI30" i="7"/>
  <c r="AH30" i="7" s="1"/>
  <c r="AF30" i="7"/>
  <c r="AD30" i="7"/>
  <c r="AC30" i="7"/>
  <c r="AB30" i="7"/>
  <c r="AE30" i="7" s="1"/>
  <c r="X30" i="7"/>
  <c r="W30" i="7"/>
  <c r="U30" i="7"/>
  <c r="V30" i="7" s="1"/>
  <c r="P30" i="7"/>
  <c r="N30" i="7"/>
  <c r="O30" i="7" s="1"/>
  <c r="M30" i="7"/>
  <c r="L30" i="7"/>
  <c r="L18" i="7"/>
  <c r="L17" i="7"/>
  <c r="L15" i="7"/>
  <c r="L14" i="7"/>
  <c r="L13" i="7"/>
  <c r="C1" i="16" a="1"/>
  <c r="C1" i="16" l="1"/>
  <c r="C11" i="16" s="1"/>
  <c r="L11" i="16" s="1"/>
  <c r="L61" i="15"/>
  <c r="C7" i="15" a="1"/>
  <c r="C7" i="15" s="1"/>
  <c r="L4" i="15"/>
  <c r="C9" i="15"/>
  <c r="L9" i="15" s="1"/>
  <c r="C8" i="15"/>
  <c r="L8" i="15" s="1"/>
  <c r="C19" i="13"/>
  <c r="L19" i="13" s="1"/>
  <c r="L7" i="13"/>
  <c r="B26" i="8"/>
  <c r="C26" i="8" s="1"/>
  <c r="L26" i="8" s="1"/>
  <c r="B27" i="8"/>
  <c r="C27" i="8" s="1"/>
  <c r="L27" i="8" s="1"/>
  <c r="L11" i="8"/>
  <c r="L1" i="8"/>
  <c r="C10" i="8"/>
  <c r="L10" i="8" s="1"/>
  <c r="C16" i="8"/>
  <c r="L16" i="8" s="1"/>
  <c r="X30" i="8"/>
  <c r="AF30" i="8"/>
  <c r="AA31" i="8"/>
  <c r="V32" i="8"/>
  <c r="AL32" i="8"/>
  <c r="Q33" i="8"/>
  <c r="Y33" i="8"/>
  <c r="T34" i="8"/>
  <c r="AJ34" i="8"/>
  <c r="O35" i="8"/>
  <c r="AE35" i="8"/>
  <c r="AN35" i="8"/>
  <c r="Y37" i="8"/>
  <c r="AH37" i="8"/>
  <c r="X38" i="8"/>
  <c r="T39" i="8"/>
  <c r="AC39" i="8"/>
  <c r="AN39" i="8"/>
  <c r="Z40" i="8"/>
  <c r="Y40" i="8"/>
  <c r="AE40" i="8"/>
  <c r="AN41" i="8"/>
  <c r="X42" i="8"/>
  <c r="Y42" i="8"/>
  <c r="AH42" i="8"/>
  <c r="AL44" i="8"/>
  <c r="AM44" i="8"/>
  <c r="AC48" i="8"/>
  <c r="S50" i="8"/>
  <c r="Z51" i="8"/>
  <c r="Y51" i="8"/>
  <c r="T51" i="8"/>
  <c r="Z59" i="8"/>
  <c r="Y59" i="8"/>
  <c r="T59" i="8"/>
  <c r="X50" i="8"/>
  <c r="T50" i="8"/>
  <c r="Y50" i="8"/>
  <c r="O46" i="8"/>
  <c r="AN50" i="8"/>
  <c r="AM50" i="8"/>
  <c r="AL50" i="8"/>
  <c r="AJ50" i="8"/>
  <c r="AE55" i="8"/>
  <c r="AC55" i="8"/>
  <c r="AA55" i="8"/>
  <c r="AF55" i="8"/>
  <c r="X58" i="8"/>
  <c r="V58" i="8"/>
  <c r="T58" i="8"/>
  <c r="Y58" i="8"/>
  <c r="AN58" i="8"/>
  <c r="AM58" i="8"/>
  <c r="AL58" i="8"/>
  <c r="AJ58" i="8"/>
  <c r="AN76" i="8"/>
  <c r="AH76" i="8"/>
  <c r="AM76" i="8"/>
  <c r="AL76" i="8"/>
  <c r="AJ76" i="8"/>
  <c r="S30" i="8"/>
  <c r="V31" i="8"/>
  <c r="Y32" i="8"/>
  <c r="AG32" i="8"/>
  <c r="AJ33" i="8"/>
  <c r="O34" i="8"/>
  <c r="AM34" i="8"/>
  <c r="R35" i="8"/>
  <c r="Z35" i="8"/>
  <c r="O36" i="8"/>
  <c r="AN36" i="8"/>
  <c r="S37" i="8"/>
  <c r="X39" i="8"/>
  <c r="AG39" i="8"/>
  <c r="R40" i="8"/>
  <c r="Q40" i="8"/>
  <c r="AJ40" i="8"/>
  <c r="O42" i="8"/>
  <c r="Q42" i="8"/>
  <c r="Z43" i="8"/>
  <c r="T43" i="8"/>
  <c r="AC44" i="8"/>
  <c r="AE44" i="8"/>
  <c r="Y45" i="8"/>
  <c r="X45" i="8"/>
  <c r="Z45" i="8"/>
  <c r="AN45" i="8"/>
  <c r="AH45" i="8"/>
  <c r="AL52" i="8"/>
  <c r="AJ52" i="8"/>
  <c r="AH52" i="8"/>
  <c r="AM52" i="8"/>
  <c r="AG62" i="8"/>
  <c r="AF62" i="8"/>
  <c r="AA62" i="8"/>
  <c r="T65" i="8"/>
  <c r="Y65" i="8"/>
  <c r="Z65" i="8"/>
  <c r="X65" i="8"/>
  <c r="AF68" i="8"/>
  <c r="AC68" i="8"/>
  <c r="AG68" i="8"/>
  <c r="AE68" i="8"/>
  <c r="AG86" i="8"/>
  <c r="AF86" i="8"/>
  <c r="AE86" i="8"/>
  <c r="AA86" i="8"/>
  <c r="AG56" i="8"/>
  <c r="AF56" i="8"/>
  <c r="AA56" i="8"/>
  <c r="AJ37" i="8"/>
  <c r="V47" i="8"/>
  <c r="X47" i="8"/>
  <c r="AJ53" i="8"/>
  <c r="AE31" i="8"/>
  <c r="X34" i="8"/>
  <c r="T37" i="8"/>
  <c r="AL37" i="8"/>
  <c r="Y39" i="8"/>
  <c r="AA40" i="8"/>
  <c r="Q46" i="8"/>
  <c r="Y47" i="8"/>
  <c r="Z48" i="8"/>
  <c r="Y48" i="8"/>
  <c r="V48" i="8"/>
  <c r="Z50" i="8"/>
  <c r="AG55" i="8"/>
  <c r="AE56" i="8"/>
  <c r="Z58" i="8"/>
  <c r="AE61" i="8"/>
  <c r="AC61" i="8"/>
  <c r="AA61" i="8"/>
  <c r="AF61" i="8"/>
  <c r="V70" i="8"/>
  <c r="X70" i="8"/>
  <c r="Z70" i="8"/>
  <c r="Y70" i="8"/>
  <c r="T70" i="8"/>
  <c r="S89" i="8"/>
  <c r="R89" i="8"/>
  <c r="Q89" i="8"/>
  <c r="O89" i="8"/>
  <c r="L89" i="8" s="1"/>
  <c r="AN42" i="8"/>
  <c r="AM42" i="8"/>
  <c r="M30" i="8"/>
  <c r="X31" i="8"/>
  <c r="AF31" i="8"/>
  <c r="AA32" i="8"/>
  <c r="AL33" i="8"/>
  <c r="Q34" i="8"/>
  <c r="Y34" i="8"/>
  <c r="T35" i="8"/>
  <c r="Q36" i="8"/>
  <c r="AH36" i="8"/>
  <c r="M37" i="8"/>
  <c r="AM37" i="8"/>
  <c r="Z39" i="8"/>
  <c r="AM39" i="8"/>
  <c r="AL39" i="8"/>
  <c r="AL40" i="8"/>
  <c r="AJ41" i="8"/>
  <c r="AL41" i="8"/>
  <c r="AF42" i="8"/>
  <c r="AE42" i="8"/>
  <c r="AG42" i="8"/>
  <c r="Z47" i="8"/>
  <c r="O50" i="8"/>
  <c r="Q50" i="8"/>
  <c r="Y64" i="8"/>
  <c r="V64" i="8"/>
  <c r="Z64" i="8"/>
  <c r="X64" i="8"/>
  <c r="S46" i="8"/>
  <c r="M46" i="8"/>
  <c r="AN53" i="8"/>
  <c r="AM53" i="8"/>
  <c r="AH53" i="8"/>
  <c r="Z71" i="8"/>
  <c r="Y71" i="8"/>
  <c r="V71" i="8"/>
  <c r="X71" i="8"/>
  <c r="AN91" i="8"/>
  <c r="AM91" i="8"/>
  <c r="AL91" i="8"/>
  <c r="AH91" i="8"/>
  <c r="AC31" i="8"/>
  <c r="V34" i="8"/>
  <c r="AJ42" i="8"/>
  <c r="V50" i="8"/>
  <c r="Y31" i="8"/>
  <c r="AM33" i="8"/>
  <c r="R34" i="8"/>
  <c r="R36" i="8"/>
  <c r="AM40" i="8"/>
  <c r="Q45" i="8"/>
  <c r="R45" i="8"/>
  <c r="AE47" i="8"/>
  <c r="AA47" i="8"/>
  <c r="AF47" i="8"/>
  <c r="S51" i="8"/>
  <c r="R51" i="8"/>
  <c r="Q51" i="8"/>
  <c r="O51" i="8"/>
  <c r="S54" i="8"/>
  <c r="R54" i="8"/>
  <c r="M54" i="8"/>
  <c r="S59" i="8"/>
  <c r="R59" i="8"/>
  <c r="Q59" i="8"/>
  <c r="O59" i="8"/>
  <c r="AJ72" i="8"/>
  <c r="AL72" i="8"/>
  <c r="AN72" i="8"/>
  <c r="AM72" i="8"/>
  <c r="AC75" i="8"/>
  <c r="AE75" i="8"/>
  <c r="AG75" i="8"/>
  <c r="AF75" i="8"/>
  <c r="AE78" i="8"/>
  <c r="AC78" i="8"/>
  <c r="AA78" i="8"/>
  <c r="AF78" i="8"/>
  <c r="AG78" i="8"/>
  <c r="Z62" i="8"/>
  <c r="Y62" i="8"/>
  <c r="X62" i="8"/>
  <c r="V62" i="8"/>
  <c r="S36" i="8"/>
  <c r="AN40" i="8"/>
  <c r="S43" i="8"/>
  <c r="R43" i="8"/>
  <c r="O45" i="8"/>
  <c r="AG45" i="8"/>
  <c r="AF45" i="8"/>
  <c r="AC47" i="8"/>
  <c r="AG48" i="8"/>
  <c r="AA48" i="8"/>
  <c r="AJ49" i="8"/>
  <c r="AL49" i="8"/>
  <c r="R50" i="8"/>
  <c r="Q53" i="8"/>
  <c r="O53" i="8"/>
  <c r="M53" i="8"/>
  <c r="R53" i="8"/>
  <c r="AG53" i="8"/>
  <c r="AF53" i="8"/>
  <c r="AE53" i="8"/>
  <c r="AC53" i="8"/>
  <c r="O54" i="8"/>
  <c r="Z56" i="8"/>
  <c r="Y56" i="8"/>
  <c r="X56" i="8"/>
  <c r="V56" i="8"/>
  <c r="S94" i="8"/>
  <c r="R94" i="8"/>
  <c r="Q94" i="8"/>
  <c r="M94" i="8"/>
  <c r="O94" i="8"/>
  <c r="AN47" i="8"/>
  <c r="S48" i="8"/>
  <c r="AG50" i="8"/>
  <c r="AE52" i="8"/>
  <c r="Z53" i="8"/>
  <c r="X55" i="8"/>
  <c r="AN55" i="8"/>
  <c r="S56" i="8"/>
  <c r="AL57" i="8"/>
  <c r="Q58" i="8"/>
  <c r="AG58" i="8"/>
  <c r="X61" i="8"/>
  <c r="AN61" i="8"/>
  <c r="S62" i="8"/>
  <c r="AM63" i="8"/>
  <c r="AM64" i="8"/>
  <c r="S65" i="8"/>
  <c r="Z66" i="8"/>
  <c r="T66" i="8"/>
  <c r="M67" i="8"/>
  <c r="R67" i="8"/>
  <c r="O67" i="8"/>
  <c r="O73" i="8"/>
  <c r="Q73" i="8"/>
  <c r="S77" i="8"/>
  <c r="M77" i="8"/>
  <c r="S84" i="8"/>
  <c r="R84" i="8"/>
  <c r="Q84" i="8"/>
  <c r="M84" i="8"/>
  <c r="AN98" i="8"/>
  <c r="AM98" i="8"/>
  <c r="AL98" i="8"/>
  <c r="AJ98" i="8"/>
  <c r="Z96" i="8"/>
  <c r="Y96" i="8"/>
  <c r="X96" i="8"/>
  <c r="V96" i="8"/>
  <c r="L96" i="8" s="1"/>
  <c r="M65" i="8"/>
  <c r="AH66" i="8"/>
  <c r="AM66" i="8"/>
  <c r="AJ66" i="8"/>
  <c r="AC67" i="8"/>
  <c r="AE67" i="8"/>
  <c r="Q76" i="8"/>
  <c r="M76" i="8"/>
  <c r="R76" i="8"/>
  <c r="S99" i="8"/>
  <c r="R99" i="8"/>
  <c r="L99" i="8" s="1"/>
  <c r="Q99" i="8"/>
  <c r="O99" i="8"/>
  <c r="AG101" i="8"/>
  <c r="AF101" i="8"/>
  <c r="AE101" i="8"/>
  <c r="AC101" i="8"/>
  <c r="R66" i="8"/>
  <c r="O66" i="8"/>
  <c r="S69" i="8"/>
  <c r="M69" i="8"/>
  <c r="X73" i="8"/>
  <c r="T73" i="8"/>
  <c r="Y73" i="8"/>
  <c r="S74" i="8"/>
  <c r="R74" i="8"/>
  <c r="O74" i="8"/>
  <c r="Z79" i="8"/>
  <c r="Y79" i="8"/>
  <c r="X79" i="8"/>
  <c r="V79" i="8"/>
  <c r="Z89" i="8"/>
  <c r="Y89" i="8"/>
  <c r="X89" i="8"/>
  <c r="T89" i="8"/>
  <c r="AG93" i="8"/>
  <c r="AF93" i="8"/>
  <c r="AE93" i="8"/>
  <c r="AC93" i="8"/>
  <c r="AG96" i="8"/>
  <c r="AF96" i="8"/>
  <c r="AE96" i="8"/>
  <c r="AA96" i="8"/>
  <c r="O65" i="8"/>
  <c r="M68" i="8"/>
  <c r="R68" i="8"/>
  <c r="O69" i="8"/>
  <c r="AA70" i="8"/>
  <c r="AF70" i="8"/>
  <c r="AG71" i="8"/>
  <c r="AA71" i="8"/>
  <c r="V73" i="8"/>
  <c r="V89" i="8"/>
  <c r="AC96" i="8"/>
  <c r="Z99" i="8"/>
  <c r="Y99" i="8"/>
  <c r="X99" i="8"/>
  <c r="T99" i="8"/>
  <c r="AN101" i="8"/>
  <c r="AM101" i="8"/>
  <c r="AL101" i="8"/>
  <c r="AH101" i="8"/>
  <c r="AL47" i="8"/>
  <c r="Q48" i="8"/>
  <c r="AE50" i="8"/>
  <c r="X53" i="8"/>
  <c r="AL55" i="8"/>
  <c r="Q56" i="8"/>
  <c r="AE58" i="8"/>
  <c r="AL61" i="8"/>
  <c r="Q62" i="8"/>
  <c r="AJ63" i="8"/>
  <c r="AA64" i="8"/>
  <c r="AJ64" i="8"/>
  <c r="AM65" i="8"/>
  <c r="AJ65" i="8"/>
  <c r="Q66" i="8"/>
  <c r="AN66" i="8"/>
  <c r="AG67" i="8"/>
  <c r="O68" i="8"/>
  <c r="AN68" i="8"/>
  <c r="AH68" i="8"/>
  <c r="AC70" i="8"/>
  <c r="AC71" i="8"/>
  <c r="Q74" i="8"/>
  <c r="AL75" i="8"/>
  <c r="AH75" i="8"/>
  <c r="AM75" i="8"/>
  <c r="S76" i="8"/>
  <c r="AG79" i="8"/>
  <c r="AF79" i="8"/>
  <c r="AA79" i="8"/>
  <c r="AN82" i="8"/>
  <c r="AM82" i="8"/>
  <c r="AL82" i="8"/>
  <c r="AJ82" i="8"/>
  <c r="AN93" i="8"/>
  <c r="AM93" i="8"/>
  <c r="AL93" i="8"/>
  <c r="AH93" i="8"/>
  <c r="V99" i="8"/>
  <c r="AJ101" i="8"/>
  <c r="R65" i="8"/>
  <c r="S66" i="8"/>
  <c r="AH67" i="8"/>
  <c r="AM67" i="8"/>
  <c r="Q69" i="8"/>
  <c r="AA69" i="8"/>
  <c r="AF69" i="8"/>
  <c r="AC69" i="8"/>
  <c r="M73" i="8"/>
  <c r="Z73" i="8"/>
  <c r="AN73" i="8"/>
  <c r="AM73" i="8"/>
  <c r="AJ73" i="8"/>
  <c r="Z74" i="8"/>
  <c r="T74" i="8"/>
  <c r="AG76" i="8"/>
  <c r="AF76" i="8"/>
  <c r="AC76" i="8"/>
  <c r="Z86" i="8"/>
  <c r="Y86" i="8"/>
  <c r="X86" i="8"/>
  <c r="V86" i="8"/>
  <c r="L86" i="8" s="1"/>
  <c r="AN88" i="8"/>
  <c r="AM88" i="8"/>
  <c r="AL88" i="8"/>
  <c r="AJ88" i="8"/>
  <c r="AG91" i="8"/>
  <c r="AF91" i="8"/>
  <c r="AE91" i="8"/>
  <c r="AC91" i="8"/>
  <c r="AJ93" i="8"/>
  <c r="AH98" i="8"/>
  <c r="V72" i="8"/>
  <c r="AJ74" i="8"/>
  <c r="O75" i="8"/>
  <c r="AC77" i="8"/>
  <c r="X78" i="8"/>
  <c r="V80" i="8"/>
  <c r="AL80" i="8"/>
  <c r="Q82" i="8"/>
  <c r="Y82" i="8"/>
  <c r="AC84" i="8"/>
  <c r="X85" i="8"/>
  <c r="L85" i="8" s="1"/>
  <c r="AF85" i="8"/>
  <c r="V87" i="8"/>
  <c r="L87" i="8" s="1"/>
  <c r="AL87" i="8"/>
  <c r="Q88" i="8"/>
  <c r="L88" i="8" s="1"/>
  <c r="Y88" i="8"/>
  <c r="AJ89" i="8"/>
  <c r="O90" i="8"/>
  <c r="L90" i="8" s="1"/>
  <c r="AE90" i="8"/>
  <c r="AM90" i="8"/>
  <c r="R91" i="8"/>
  <c r="V92" i="8"/>
  <c r="AL92" i="8"/>
  <c r="R93" i="8"/>
  <c r="AC94" i="8"/>
  <c r="X95" i="8"/>
  <c r="AF95" i="8"/>
  <c r="V97" i="8"/>
  <c r="L97" i="8" s="1"/>
  <c r="AL97" i="8"/>
  <c r="Q98" i="8"/>
  <c r="Y98" i="8"/>
  <c r="AJ99" i="8"/>
  <c r="O100" i="8"/>
  <c r="L100" i="8" s="1"/>
  <c r="AE100" i="8"/>
  <c r="AM100" i="8"/>
  <c r="R101" i="8"/>
  <c r="Z101" i="8"/>
  <c r="Y72" i="8"/>
  <c r="AM74" i="8"/>
  <c r="R75" i="8"/>
  <c r="AF77" i="8"/>
  <c r="Y80" i="8"/>
  <c r="T82" i="8"/>
  <c r="AF84" i="8"/>
  <c r="AA85" i="8"/>
  <c r="Y87" i="8"/>
  <c r="T88" i="8"/>
  <c r="AM89" i="8"/>
  <c r="R90" i="8"/>
  <c r="AH90" i="8"/>
  <c r="M91" i="8"/>
  <c r="L91" i="8" s="1"/>
  <c r="Y92" i="8"/>
  <c r="M93" i="8"/>
  <c r="AF94" i="8"/>
  <c r="AA95" i="8"/>
  <c r="Y97" i="8"/>
  <c r="T98" i="8"/>
  <c r="AM99" i="8"/>
  <c r="R100" i="8"/>
  <c r="AH100" i="8"/>
  <c r="M101" i="8"/>
  <c r="T95" i="8"/>
  <c r="L95" i="8" s="1"/>
  <c r="Z97" i="8"/>
  <c r="AH97" i="8"/>
  <c r="M98" i="8"/>
  <c r="AN99" i="8"/>
  <c r="S100" i="8"/>
  <c r="V101" i="8"/>
  <c r="V82" i="8"/>
  <c r="AC85" i="8"/>
  <c r="V88" i="8"/>
  <c r="AJ90" i="8"/>
  <c r="O91" i="8"/>
  <c r="O93" i="8"/>
  <c r="AJ100" i="8"/>
  <c r="O101" i="8"/>
  <c r="X101" i="8"/>
  <c r="Q30" i="7"/>
  <c r="Y30" i="7"/>
  <c r="AG30" i="7"/>
  <c r="AJ31" i="7"/>
  <c r="O32" i="7"/>
  <c r="AE32" i="7"/>
  <c r="AM32" i="7"/>
  <c r="R33" i="7"/>
  <c r="Z33" i="7"/>
  <c r="AC34" i="7"/>
  <c r="X35" i="7"/>
  <c r="AF35" i="7"/>
  <c r="AN35" i="7"/>
  <c r="S36" i="7"/>
  <c r="V37" i="7"/>
  <c r="AL37" i="7"/>
  <c r="Q38" i="7"/>
  <c r="Y38" i="7"/>
  <c r="AH38" i="7"/>
  <c r="AL38" i="7"/>
  <c r="AJ39" i="7"/>
  <c r="O40" i="7"/>
  <c r="Y40" i="7"/>
  <c r="Y41" i="7"/>
  <c r="Y42" i="7"/>
  <c r="AL42" i="7"/>
  <c r="AH42" i="7"/>
  <c r="AJ43" i="7"/>
  <c r="O44" i="7"/>
  <c r="Y44" i="7"/>
  <c r="Y45" i="7"/>
  <c r="V48" i="7"/>
  <c r="Q49" i="7"/>
  <c r="AC50" i="7"/>
  <c r="Y52" i="7"/>
  <c r="AG53" i="7"/>
  <c r="AE53" i="7"/>
  <c r="AA53" i="7"/>
  <c r="AE61" i="7"/>
  <c r="AC61" i="7"/>
  <c r="AA61" i="7"/>
  <c r="AG61" i="7"/>
  <c r="Z62" i="7"/>
  <c r="X62" i="7"/>
  <c r="V62" i="7"/>
  <c r="T62" i="7"/>
  <c r="T84" i="7"/>
  <c r="Z84" i="7"/>
  <c r="Y84" i="7"/>
  <c r="X84" i="7"/>
  <c r="V84" i="7"/>
  <c r="AH96" i="7"/>
  <c r="AN96" i="7"/>
  <c r="AM96" i="7"/>
  <c r="AL96" i="7"/>
  <c r="AJ96" i="7"/>
  <c r="AN58" i="7"/>
  <c r="AL58" i="7"/>
  <c r="AJ58" i="7"/>
  <c r="AH58" i="7"/>
  <c r="R30" i="7"/>
  <c r="Z30" i="7"/>
  <c r="X32" i="7"/>
  <c r="AF32" i="7"/>
  <c r="AN32" i="7"/>
  <c r="S33" i="7"/>
  <c r="AL34" i="7"/>
  <c r="Q35" i="7"/>
  <c r="Y35" i="7"/>
  <c r="AG35" i="7"/>
  <c r="AE37" i="7"/>
  <c r="AM37" i="7"/>
  <c r="R38" i="7"/>
  <c r="AJ38" i="7"/>
  <c r="R39" i="7"/>
  <c r="AN40" i="7"/>
  <c r="AJ40" i="7"/>
  <c r="Q41" i="7"/>
  <c r="Z41" i="7"/>
  <c r="AJ42" i="7"/>
  <c r="R43" i="7"/>
  <c r="AJ44" i="7"/>
  <c r="AN44" i="7"/>
  <c r="Q45" i="7"/>
  <c r="Z45" i="7"/>
  <c r="AM46" i="7"/>
  <c r="M48" i="7"/>
  <c r="AH48" i="7"/>
  <c r="AN48" i="7"/>
  <c r="AJ48" i="7"/>
  <c r="AC49" i="7"/>
  <c r="AA49" i="7"/>
  <c r="AE49" i="7"/>
  <c r="S51" i="7"/>
  <c r="Q51" i="7"/>
  <c r="M51" i="7"/>
  <c r="AC53" i="7"/>
  <c r="T54" i="7"/>
  <c r="Z54" i="7"/>
  <c r="V54" i="7"/>
  <c r="O55" i="7"/>
  <c r="M55" i="7"/>
  <c r="Q55" i="7"/>
  <c r="AM58" i="7"/>
  <c r="AH62" i="7"/>
  <c r="AN62" i="7"/>
  <c r="AM62" i="7"/>
  <c r="AL62" i="7"/>
  <c r="AJ62" i="7"/>
  <c r="S30" i="7"/>
  <c r="AA30" i="7"/>
  <c r="AL31" i="7"/>
  <c r="Q32" i="7"/>
  <c r="AG32" i="7"/>
  <c r="T33" i="7"/>
  <c r="AE34" i="7"/>
  <c r="Z35" i="7"/>
  <c r="AH35" i="7"/>
  <c r="M36" i="7"/>
  <c r="X37" i="7"/>
  <c r="AN37" i="7"/>
  <c r="S38" i="7"/>
  <c r="AC39" i="7"/>
  <c r="AG39" i="7"/>
  <c r="AL39" i="7"/>
  <c r="Q40" i="7"/>
  <c r="AA41" i="7"/>
  <c r="AE41" i="7"/>
  <c r="AG43" i="7"/>
  <c r="AC43" i="7"/>
  <c r="AL43" i="7"/>
  <c r="Q44" i="7"/>
  <c r="AE45" i="7"/>
  <c r="AA45" i="7"/>
  <c r="AH47" i="7"/>
  <c r="AE50" i="7"/>
  <c r="AL52" i="7"/>
  <c r="AJ52" i="7"/>
  <c r="AN52" i="7"/>
  <c r="T53" i="7"/>
  <c r="M57" i="7"/>
  <c r="S57" i="7"/>
  <c r="Q57" i="7"/>
  <c r="O57" i="7"/>
  <c r="AF61" i="7"/>
  <c r="Y62" i="7"/>
  <c r="T77" i="7"/>
  <c r="Z77" i="7"/>
  <c r="Y77" i="7"/>
  <c r="V77" i="7"/>
  <c r="X77" i="7"/>
  <c r="Z79" i="7"/>
  <c r="X79" i="7"/>
  <c r="T79" i="7"/>
  <c r="Y79" i="7"/>
  <c r="V79" i="7"/>
  <c r="O45" i="7"/>
  <c r="S45" i="7"/>
  <c r="AJ46" i="7"/>
  <c r="AH46" i="7"/>
  <c r="AL46" i="7"/>
  <c r="AE47" i="7"/>
  <c r="AC47" i="7"/>
  <c r="AG47" i="7"/>
  <c r="Q53" i="7"/>
  <c r="O53" i="7"/>
  <c r="S53" i="7"/>
  <c r="T30" i="7"/>
  <c r="AM31" i="7"/>
  <c r="R32" i="7"/>
  <c r="AH32" i="7"/>
  <c r="M33" i="7"/>
  <c r="AF34" i="7"/>
  <c r="AA35" i="7"/>
  <c r="Y37" i="7"/>
  <c r="T38" i="7"/>
  <c r="AM39" i="7"/>
  <c r="R40" i="7"/>
  <c r="AM43" i="7"/>
  <c r="R44" i="7"/>
  <c r="T45" i="7"/>
  <c r="X50" i="7"/>
  <c r="V50" i="7"/>
  <c r="Z50" i="7"/>
  <c r="AG50" i="7"/>
  <c r="AA51" i="7"/>
  <c r="AG51" i="7"/>
  <c r="AC51" i="7"/>
  <c r="S59" i="7"/>
  <c r="Q59" i="7"/>
  <c r="O59" i="7"/>
  <c r="M59" i="7"/>
  <c r="Z48" i="7"/>
  <c r="X48" i="7"/>
  <c r="T48" i="7"/>
  <c r="AN31" i="7"/>
  <c r="S32" i="7"/>
  <c r="AG34" i="7"/>
  <c r="T35" i="7"/>
  <c r="Z37" i="7"/>
  <c r="AH37" i="7"/>
  <c r="M38" i="7"/>
  <c r="AN39" i="7"/>
  <c r="S40" i="7"/>
  <c r="AN43" i="7"/>
  <c r="S44" i="7"/>
  <c r="T46" i="7"/>
  <c r="Z46" i="7"/>
  <c r="V46" i="7"/>
  <c r="O47" i="7"/>
  <c r="M47" i="7"/>
  <c r="Q47" i="7"/>
  <c r="AN50" i="7"/>
  <c r="AL50" i="7"/>
  <c r="AH50" i="7"/>
  <c r="AJ54" i="7"/>
  <c r="AH54" i="7"/>
  <c r="AL54" i="7"/>
  <c r="AC57" i="7"/>
  <c r="AA57" i="7"/>
  <c r="AG57" i="7"/>
  <c r="AE57" i="7"/>
  <c r="AA59" i="7"/>
  <c r="AG59" i="7"/>
  <c r="AE59" i="7"/>
  <c r="AC59" i="7"/>
  <c r="M63" i="7"/>
  <c r="S63" i="7"/>
  <c r="R63" i="7"/>
  <c r="Q63" i="7"/>
  <c r="O63" i="7"/>
  <c r="AA65" i="7"/>
  <c r="AG65" i="7"/>
  <c r="AF65" i="7"/>
  <c r="AE65" i="7"/>
  <c r="AC65" i="7"/>
  <c r="X40" i="7"/>
  <c r="T40" i="7"/>
  <c r="V42" i="7"/>
  <c r="Z42" i="7"/>
  <c r="T44" i="7"/>
  <c r="X44" i="7"/>
  <c r="AE55" i="7"/>
  <c r="AC55" i="7"/>
  <c r="AG55" i="7"/>
  <c r="Z56" i="7"/>
  <c r="X56" i="7"/>
  <c r="V56" i="7"/>
  <c r="T56" i="7"/>
  <c r="AC63" i="7"/>
  <c r="AA63" i="7"/>
  <c r="AG63" i="7"/>
  <c r="AF63" i="7"/>
  <c r="AE63" i="7"/>
  <c r="S41" i="7"/>
  <c r="O41" i="7"/>
  <c r="M39" i="7"/>
  <c r="Q39" i="7"/>
  <c r="V40" i="7"/>
  <c r="M41" i="7"/>
  <c r="Q43" i="7"/>
  <c r="M43" i="7"/>
  <c r="V44" i="7"/>
  <c r="M45" i="7"/>
  <c r="X46" i="7"/>
  <c r="R47" i="7"/>
  <c r="AA47" i="7"/>
  <c r="AL47" i="7"/>
  <c r="M49" i="7"/>
  <c r="S49" i="7"/>
  <c r="O49" i="7"/>
  <c r="AA50" i="7"/>
  <c r="AF51" i="7"/>
  <c r="V52" i="7"/>
  <c r="T52" i="7"/>
  <c r="X52" i="7"/>
  <c r="M53" i="7"/>
  <c r="X53" i="7"/>
  <c r="AM54" i="7"/>
  <c r="AH56" i="7"/>
  <c r="AN56" i="7"/>
  <c r="AL56" i="7"/>
  <c r="AJ56" i="7"/>
  <c r="AF57" i="7"/>
  <c r="X58" i="7"/>
  <c r="V58" i="7"/>
  <c r="T58" i="7"/>
  <c r="Z58" i="7"/>
  <c r="AF59" i="7"/>
  <c r="O61" i="7"/>
  <c r="M61" i="7"/>
  <c r="S61" i="7"/>
  <c r="Q61" i="7"/>
  <c r="Z64" i="7"/>
  <c r="AH64" i="7"/>
  <c r="M65" i="7"/>
  <c r="X66" i="7"/>
  <c r="AN66" i="7"/>
  <c r="S67" i="7"/>
  <c r="T68" i="7"/>
  <c r="AH70" i="7"/>
  <c r="AH71" i="7"/>
  <c r="AN71" i="7"/>
  <c r="AJ71" i="7"/>
  <c r="AC72" i="7"/>
  <c r="AA72" i="7"/>
  <c r="AE72" i="7"/>
  <c r="S74" i="7"/>
  <c r="Q74" i="7"/>
  <c r="M74" i="7"/>
  <c r="AL75" i="7"/>
  <c r="AJ75" i="7"/>
  <c r="AN75" i="7"/>
  <c r="T76" i="7"/>
  <c r="AN78" i="7"/>
  <c r="Y66" i="7"/>
  <c r="AJ77" i="7"/>
  <c r="AH77" i="7"/>
  <c r="AL77" i="7"/>
  <c r="AH79" i="7"/>
  <c r="AN79" i="7"/>
  <c r="AM79" i="7"/>
  <c r="AL79" i="7"/>
  <c r="AJ79" i="7"/>
  <c r="M92" i="7"/>
  <c r="S92" i="7"/>
  <c r="R92" i="7"/>
  <c r="Q92" i="7"/>
  <c r="O92" i="7"/>
  <c r="M97" i="7"/>
  <c r="S97" i="7"/>
  <c r="R97" i="7"/>
  <c r="Q97" i="7"/>
  <c r="O97" i="7"/>
  <c r="T64" i="7"/>
  <c r="AJ64" i="7"/>
  <c r="O65" i="7"/>
  <c r="Z66" i="7"/>
  <c r="AH66" i="7"/>
  <c r="M67" i="7"/>
  <c r="V68" i="7"/>
  <c r="T69" i="7"/>
  <c r="Z69" i="7"/>
  <c r="V69" i="7"/>
  <c r="O70" i="7"/>
  <c r="M70" i="7"/>
  <c r="Q70" i="7"/>
  <c r="AJ70" i="7"/>
  <c r="X73" i="7"/>
  <c r="V73" i="7"/>
  <c r="Z73" i="7"/>
  <c r="AA74" i="7"/>
  <c r="AG74" i="7"/>
  <c r="AC74" i="7"/>
  <c r="V76" i="7"/>
  <c r="AH86" i="7"/>
  <c r="AN86" i="7"/>
  <c r="AM86" i="7"/>
  <c r="AL86" i="7"/>
  <c r="AJ86" i="7"/>
  <c r="AA89" i="7"/>
  <c r="AG89" i="7"/>
  <c r="AF89" i="7"/>
  <c r="AE89" i="7"/>
  <c r="AC89" i="7"/>
  <c r="AN73" i="7"/>
  <c r="AL73" i="7"/>
  <c r="AH73" i="7"/>
  <c r="AM77" i="7"/>
  <c r="R79" i="7"/>
  <c r="O79" i="7"/>
  <c r="V64" i="7"/>
  <c r="AL64" i="7"/>
  <c r="Q65" i="7"/>
  <c r="T66" i="7"/>
  <c r="AJ66" i="7"/>
  <c r="O67" i="7"/>
  <c r="AG67" i="7"/>
  <c r="Q68" i="7"/>
  <c r="S68" i="7"/>
  <c r="X68" i="7"/>
  <c r="X69" i="7"/>
  <c r="R70" i="7"/>
  <c r="AL70" i="7"/>
  <c r="S71" i="7"/>
  <c r="Y73" i="7"/>
  <c r="AJ73" i="7"/>
  <c r="AE74" i="7"/>
  <c r="X76" i="7"/>
  <c r="AN77" i="7"/>
  <c r="M80" i="7"/>
  <c r="S80" i="7"/>
  <c r="R80" i="7"/>
  <c r="Q80" i="7"/>
  <c r="O80" i="7"/>
  <c r="M87" i="7"/>
  <c r="S87" i="7"/>
  <c r="R87" i="7"/>
  <c r="Q87" i="7"/>
  <c r="O87" i="7"/>
  <c r="T94" i="7"/>
  <c r="Z94" i="7"/>
  <c r="Y94" i="7"/>
  <c r="X94" i="7"/>
  <c r="V94" i="7"/>
  <c r="L94" i="7" s="1"/>
  <c r="AJ69" i="7"/>
  <c r="AH69" i="7"/>
  <c r="AL69" i="7"/>
  <c r="AE70" i="7"/>
  <c r="AC70" i="7"/>
  <c r="AG70" i="7"/>
  <c r="Z71" i="7"/>
  <c r="X71" i="7"/>
  <c r="T71" i="7"/>
  <c r="M72" i="7"/>
  <c r="S72" i="7"/>
  <c r="O72" i="7"/>
  <c r="V75" i="7"/>
  <c r="T75" i="7"/>
  <c r="X75" i="7"/>
  <c r="Q76" i="7"/>
  <c r="O76" i="7"/>
  <c r="S76" i="7"/>
  <c r="AM78" i="7"/>
  <c r="AJ78" i="7"/>
  <c r="AC80" i="7"/>
  <c r="AA80" i="7"/>
  <c r="AG80" i="7"/>
  <c r="AE80" i="7"/>
  <c r="AA99" i="7"/>
  <c r="AG99" i="7"/>
  <c r="AF99" i="7"/>
  <c r="AE99" i="7"/>
  <c r="AC99" i="7"/>
  <c r="Z67" i="7"/>
  <c r="AL67" i="7"/>
  <c r="AN67" i="7"/>
  <c r="AG68" i="7"/>
  <c r="AA68" i="7"/>
  <c r="V71" i="7"/>
  <c r="AM73" i="7"/>
  <c r="AG76" i="7"/>
  <c r="AE76" i="7"/>
  <c r="AA76" i="7"/>
  <c r="O78" i="7"/>
  <c r="M78" i="7"/>
  <c r="Q78" i="7"/>
  <c r="S79" i="7"/>
  <c r="AG78" i="7"/>
  <c r="Z82" i="7"/>
  <c r="AH82" i="7"/>
  <c r="AL84" i="7"/>
  <c r="Q85" i="7"/>
  <c r="AG85" i="7"/>
  <c r="T86" i="7"/>
  <c r="AE87" i="7"/>
  <c r="Z88" i="7"/>
  <c r="AH88" i="7"/>
  <c r="M89" i="7"/>
  <c r="L89" i="7" s="1"/>
  <c r="X90" i="7"/>
  <c r="AN90" i="7"/>
  <c r="S91" i="7"/>
  <c r="AA91" i="7"/>
  <c r="AE92" i="7"/>
  <c r="S93" i="7"/>
  <c r="AA93" i="7"/>
  <c r="AL94" i="7"/>
  <c r="Q95" i="7"/>
  <c r="AG95" i="7"/>
  <c r="T96" i="7"/>
  <c r="AE97" i="7"/>
  <c r="Z98" i="7"/>
  <c r="AH98" i="7"/>
  <c r="M99" i="7"/>
  <c r="X100" i="7"/>
  <c r="AN100" i="7"/>
  <c r="S101" i="7"/>
  <c r="AA101" i="7"/>
  <c r="AM84" i="7"/>
  <c r="R85" i="7"/>
  <c r="AF87" i="7"/>
  <c r="Y90" i="7"/>
  <c r="AF92" i="7"/>
  <c r="AM94" i="7"/>
  <c r="R95" i="7"/>
  <c r="AF97" i="7"/>
  <c r="Y100" i="7"/>
  <c r="AJ82" i="7"/>
  <c r="AN84" i="7"/>
  <c r="S85" i="7"/>
  <c r="V86" i="7"/>
  <c r="AG87" i="7"/>
  <c r="AJ88" i="7"/>
  <c r="O89" i="7"/>
  <c r="Z90" i="7"/>
  <c r="AC91" i="7"/>
  <c r="AG92" i="7"/>
  <c r="AC93" i="7"/>
  <c r="AN94" i="7"/>
  <c r="S95" i="7"/>
  <c r="V96" i="7"/>
  <c r="Y97" i="7"/>
  <c r="AG97" i="7"/>
  <c r="T98" i="7"/>
  <c r="L98" i="7" s="1"/>
  <c r="AJ98" i="7"/>
  <c r="O99" i="7"/>
  <c r="AM99" i="7"/>
  <c r="R100" i="7"/>
  <c r="L100" i="7" s="1"/>
  <c r="Z100" i="7"/>
  <c r="AH100" i="7"/>
  <c r="M101" i="7"/>
  <c r="AC101" i="7"/>
  <c r="AC82" i="7"/>
  <c r="AJ85" i="7"/>
  <c r="O86" i="7"/>
  <c r="L86" i="7" s="1"/>
  <c r="AC88" i="7"/>
  <c r="V91" i="7"/>
  <c r="V93" i="7"/>
  <c r="AJ95" i="7"/>
  <c r="O96" i="7"/>
  <c r="L96" i="7" s="1"/>
  <c r="AL101" i="7"/>
  <c r="AC78" i="7"/>
  <c r="V82" i="7"/>
  <c r="AL82" i="7"/>
  <c r="AH84" i="7"/>
  <c r="M85" i="7"/>
  <c r="L85" i="7" s="1"/>
  <c r="AC85" i="7"/>
  <c r="X86" i="7"/>
  <c r="AA87" i="7"/>
  <c r="V88" i="7"/>
  <c r="L88" i="7" s="1"/>
  <c r="AL88" i="7"/>
  <c r="Q89" i="7"/>
  <c r="T90" i="7"/>
  <c r="L90" i="7" s="1"/>
  <c r="AJ90" i="7"/>
  <c r="O91" i="7"/>
  <c r="AE91" i="7"/>
  <c r="AA92" i="7"/>
  <c r="O93" i="7"/>
  <c r="AE93" i="7"/>
  <c r="AH94" i="7"/>
  <c r="M95" i="7"/>
  <c r="AC95" i="7"/>
  <c r="X96" i="7"/>
  <c r="AA97" i="7"/>
  <c r="AL98" i="7"/>
  <c r="Q99" i="7"/>
  <c r="T100" i="7"/>
  <c r="AE101" i="7"/>
  <c r="AM98" i="7"/>
  <c r="R99" i="7"/>
  <c r="AF101" i="7"/>
  <c r="C1" i="17" a="1"/>
  <c r="C16" i="16" l="1"/>
  <c r="L16" i="16" s="1"/>
  <c r="C1" i="17"/>
  <c r="L1" i="16"/>
  <c r="C8" i="16" s="1"/>
  <c r="L8" i="16" s="1"/>
  <c r="C12" i="16"/>
  <c r="L12" i="16" s="1"/>
  <c r="B26" i="16"/>
  <c r="C26" i="16" s="1"/>
  <c r="L26" i="16" s="1"/>
  <c r="B27" i="16"/>
  <c r="C27" i="16" s="1"/>
  <c r="L27" i="16" s="1"/>
  <c r="C10" i="16"/>
  <c r="L10" i="16" s="1"/>
  <c r="C7" i="16" a="1"/>
  <c r="C7" i="16" s="1"/>
  <c r="C19" i="15"/>
  <c r="L19" i="15" s="1"/>
  <c r="L7" i="15"/>
  <c r="L98" i="8"/>
  <c r="L94" i="8"/>
  <c r="L102" i="8"/>
  <c r="C9" i="8"/>
  <c r="L9" i="8" s="1"/>
  <c r="C8" i="8"/>
  <c r="L8" i="8" s="1"/>
  <c r="L4" i="8"/>
  <c r="C7" i="8" a="1"/>
  <c r="C7" i="8" s="1"/>
  <c r="L99" i="7"/>
  <c r="L87" i="7"/>
  <c r="L91" i="7"/>
  <c r="L95" i="7"/>
  <c r="L97" i="7"/>
  <c r="C1" i="9" a="1"/>
  <c r="L4" i="16" l="1"/>
  <c r="C9" i="16"/>
  <c r="L9" i="16" s="1"/>
  <c r="L63" i="16"/>
  <c r="C1" i="9"/>
  <c r="C11" i="17"/>
  <c r="L11" i="17" s="1"/>
  <c r="C10" i="17"/>
  <c r="L10" i="17" s="1"/>
  <c r="C12" i="17"/>
  <c r="L12" i="17" s="1"/>
  <c r="L1" i="17"/>
  <c r="B27" i="17"/>
  <c r="C27" i="17" s="1"/>
  <c r="L27" i="17" s="1"/>
  <c r="B26" i="17"/>
  <c r="C26" i="17" s="1"/>
  <c r="L26" i="17" s="1"/>
  <c r="C16" i="17"/>
  <c r="L16" i="17" s="1"/>
  <c r="C11" i="9"/>
  <c r="L11" i="9" s="1"/>
  <c r="C10" i="9"/>
  <c r="L10" i="9" s="1"/>
  <c r="C19" i="16"/>
  <c r="L19" i="16" s="1"/>
  <c r="L7" i="16"/>
  <c r="C19" i="8"/>
  <c r="L19" i="8" s="1"/>
  <c r="L7" i="8"/>
  <c r="C1" i="10" a="1"/>
  <c r="C1" i="10" l="1"/>
  <c r="B27" i="10" s="1"/>
  <c r="C27" i="10" s="1"/>
  <c r="L27" i="10" s="1"/>
  <c r="L59" i="17"/>
  <c r="C9" i="17"/>
  <c r="L9" i="17" s="1"/>
  <c r="C8" i="17"/>
  <c r="L8" i="17" s="1"/>
  <c r="L4" i="17"/>
  <c r="C7" i="17" a="1"/>
  <c r="C7" i="17" s="1"/>
  <c r="L1" i="9"/>
  <c r="C16" i="9"/>
  <c r="L16" i="9" s="1"/>
  <c r="B27" i="9"/>
  <c r="C27" i="9" s="1"/>
  <c r="L27" i="9" s="1"/>
  <c r="C12" i="9"/>
  <c r="L12" i="9" s="1"/>
  <c r="B26" i="9"/>
  <c r="C26" i="9" s="1"/>
  <c r="L26" i="9" s="1"/>
  <c r="B1" i="6" a="1"/>
  <c r="B1" i="6" s="1"/>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D3" i="5"/>
  <c r="D4" i="5"/>
  <c r="I4" i="5" s="1"/>
  <c r="D5" i="5"/>
  <c r="I5" i="5" s="1"/>
  <c r="D6" i="5"/>
  <c r="I6" i="5" s="1"/>
  <c r="D7" i="5"/>
  <c r="D8" i="5"/>
  <c r="D9" i="5"/>
  <c r="D10" i="5"/>
  <c r="D11" i="5"/>
  <c r="D12" i="5"/>
  <c r="I12" i="5" s="1"/>
  <c r="D13" i="5"/>
  <c r="I13" i="5" s="1"/>
  <c r="D14" i="5"/>
  <c r="I14" i="5" s="1"/>
  <c r="D15" i="5"/>
  <c r="D16" i="5"/>
  <c r="D17" i="5"/>
  <c r="D18" i="5"/>
  <c r="D19" i="5"/>
  <c r="D20" i="5"/>
  <c r="I20" i="5" s="1"/>
  <c r="D21" i="5"/>
  <c r="I21" i="5" s="1"/>
  <c r="D22" i="5"/>
  <c r="I22" i="5" s="1"/>
  <c r="D23" i="5"/>
  <c r="D24" i="5"/>
  <c r="D25" i="5"/>
  <c r="D26" i="5"/>
  <c r="D27" i="5"/>
  <c r="D28" i="5"/>
  <c r="I28" i="5" s="1"/>
  <c r="D29" i="5"/>
  <c r="I29" i="5" s="1"/>
  <c r="D30" i="5"/>
  <c r="I30" i="5" s="1"/>
  <c r="D31" i="5"/>
  <c r="D32" i="5"/>
  <c r="D33" i="5"/>
  <c r="D34" i="5"/>
  <c r="D35" i="5"/>
  <c r="D36" i="5"/>
  <c r="I36" i="5" s="1"/>
  <c r="D37" i="5"/>
  <c r="I37" i="5" s="1"/>
  <c r="D38" i="5"/>
  <c r="I38" i="5" s="1"/>
  <c r="D39" i="5"/>
  <c r="D40" i="5"/>
  <c r="D41" i="5"/>
  <c r="D42" i="5"/>
  <c r="D43" i="5"/>
  <c r="D44" i="5"/>
  <c r="I44" i="5" s="1"/>
  <c r="D45" i="5"/>
  <c r="I45" i="5" s="1"/>
  <c r="D46" i="5"/>
  <c r="I46" i="5" s="1"/>
  <c r="D47" i="5"/>
  <c r="D48" i="5"/>
  <c r="D49" i="5"/>
  <c r="D50" i="5"/>
  <c r="D51" i="5"/>
  <c r="D52" i="5"/>
  <c r="I52" i="5" s="1"/>
  <c r="D53" i="5"/>
  <c r="I53" i="5" s="1"/>
  <c r="D54" i="5"/>
  <c r="I54" i="5" s="1"/>
  <c r="D55" i="5"/>
  <c r="D56" i="5"/>
  <c r="D57" i="5"/>
  <c r="D58" i="5"/>
  <c r="D59" i="5"/>
  <c r="D60" i="5"/>
  <c r="I60" i="5" s="1"/>
  <c r="D61" i="5"/>
  <c r="I61" i="5" s="1"/>
  <c r="D62" i="5"/>
  <c r="I62" i="5" s="1"/>
  <c r="D63" i="5"/>
  <c r="D64" i="5"/>
  <c r="D65" i="5"/>
  <c r="D66" i="5"/>
  <c r="D67" i="5"/>
  <c r="D68" i="5"/>
  <c r="I68" i="5" s="1"/>
  <c r="D69" i="5"/>
  <c r="I69" i="5" s="1"/>
  <c r="D70" i="5"/>
  <c r="I70" i="5" s="1"/>
  <c r="D71" i="5"/>
  <c r="D72" i="5"/>
  <c r="D73" i="5"/>
  <c r="D74" i="5"/>
  <c r="D75" i="5"/>
  <c r="D76" i="5"/>
  <c r="I76" i="5" s="1"/>
  <c r="D77" i="5"/>
  <c r="I77" i="5" s="1"/>
  <c r="D78" i="5"/>
  <c r="I78" i="5" s="1"/>
  <c r="D79" i="5"/>
  <c r="D80" i="5"/>
  <c r="D81" i="5"/>
  <c r="D82" i="5"/>
  <c r="D83" i="5"/>
  <c r="D84" i="5"/>
  <c r="I84" i="5" s="1"/>
  <c r="D85" i="5"/>
  <c r="I85" i="5" s="1"/>
  <c r="D86" i="5"/>
  <c r="I86" i="5" s="1"/>
  <c r="D87" i="5"/>
  <c r="D88" i="5"/>
  <c r="D89" i="5"/>
  <c r="D90" i="5"/>
  <c r="D91" i="5"/>
  <c r="D92" i="5"/>
  <c r="I92" i="5" s="1"/>
  <c r="D93" i="5"/>
  <c r="I93" i="5" s="1"/>
  <c r="D94" i="5"/>
  <c r="I94" i="5" s="1"/>
  <c r="D95" i="5"/>
  <c r="D96" i="5"/>
  <c r="D97" i="5"/>
  <c r="D98" i="5"/>
  <c r="D99" i="5"/>
  <c r="D100" i="5"/>
  <c r="I100" i="5" s="1"/>
  <c r="D101" i="5"/>
  <c r="I101" i="5" s="1"/>
  <c r="D102" i="5"/>
  <c r="I102" i="5" s="1"/>
  <c r="D103" i="5"/>
  <c r="D104" i="5"/>
  <c r="D105" i="5"/>
  <c r="D106" i="5"/>
  <c r="D107" i="5"/>
  <c r="D108" i="5"/>
  <c r="I108" i="5" s="1"/>
  <c r="D109" i="5"/>
  <c r="I109" i="5" s="1"/>
  <c r="D110" i="5"/>
  <c r="I110" i="5" s="1"/>
  <c r="D111" i="5"/>
  <c r="D112" i="5"/>
  <c r="D113" i="5"/>
  <c r="D114" i="5"/>
  <c r="D115" i="5"/>
  <c r="D116" i="5"/>
  <c r="I116" i="5" s="1"/>
  <c r="D117" i="5"/>
  <c r="I117" i="5" s="1"/>
  <c r="D118" i="5"/>
  <c r="I118" i="5" s="1"/>
  <c r="D119" i="5"/>
  <c r="D120" i="5"/>
  <c r="D121" i="5"/>
  <c r="D122" i="5"/>
  <c r="D123" i="5"/>
  <c r="D124" i="5"/>
  <c r="I124" i="5" s="1"/>
  <c r="D125" i="5"/>
  <c r="I125" i="5" s="1"/>
  <c r="D126" i="5"/>
  <c r="I126" i="5" s="1"/>
  <c r="D127" i="5"/>
  <c r="D128" i="5"/>
  <c r="D129" i="5"/>
  <c r="D130" i="5"/>
  <c r="D131" i="5"/>
  <c r="D132" i="5"/>
  <c r="I132" i="5" s="1"/>
  <c r="D133" i="5"/>
  <c r="I133" i="5" s="1"/>
  <c r="D134" i="5"/>
  <c r="I134" i="5" s="1"/>
  <c r="D135" i="5"/>
  <c r="D136" i="5"/>
  <c r="D137" i="5"/>
  <c r="D138" i="5"/>
  <c r="D139" i="5"/>
  <c r="D140" i="5"/>
  <c r="I140" i="5" s="1"/>
  <c r="D141" i="5"/>
  <c r="I141" i="5" s="1"/>
  <c r="D142" i="5"/>
  <c r="I142" i="5" s="1"/>
  <c r="D143" i="5"/>
  <c r="D144" i="5"/>
  <c r="D145" i="5"/>
  <c r="D146" i="5"/>
  <c r="D147" i="5"/>
  <c r="D148" i="5"/>
  <c r="I148" i="5" s="1"/>
  <c r="D149" i="5"/>
  <c r="I149" i="5" s="1"/>
  <c r="D150" i="5"/>
  <c r="I150" i="5" s="1"/>
  <c r="D151" i="5"/>
  <c r="D152" i="5"/>
  <c r="D153" i="5"/>
  <c r="D154" i="5"/>
  <c r="D155" i="5"/>
  <c r="D156" i="5"/>
  <c r="I156" i="5" s="1"/>
  <c r="D157" i="5"/>
  <c r="I157" i="5" s="1"/>
  <c r="D158" i="5"/>
  <c r="I158" i="5" s="1"/>
  <c r="D159" i="5"/>
  <c r="D160" i="5"/>
  <c r="D161" i="5"/>
  <c r="D162" i="5"/>
  <c r="D163" i="5"/>
  <c r="D164" i="5"/>
  <c r="I164" i="5" s="1"/>
  <c r="D165" i="5"/>
  <c r="I165" i="5" s="1"/>
  <c r="D166" i="5"/>
  <c r="I166" i="5" s="1"/>
  <c r="D167" i="5"/>
  <c r="D168" i="5"/>
  <c r="D169" i="5"/>
  <c r="D170" i="5"/>
  <c r="D171" i="5"/>
  <c r="D172" i="5"/>
  <c r="I172" i="5" s="1"/>
  <c r="D173" i="5"/>
  <c r="I173" i="5" s="1"/>
  <c r="D174" i="5"/>
  <c r="I174" i="5" s="1"/>
  <c r="D175" i="5"/>
  <c r="D176" i="5"/>
  <c r="D177" i="5"/>
  <c r="D178" i="5"/>
  <c r="D179" i="5"/>
  <c r="D180" i="5"/>
  <c r="I180" i="5" s="1"/>
  <c r="D181" i="5"/>
  <c r="I181" i="5" s="1"/>
  <c r="D182" i="5"/>
  <c r="I182" i="5" s="1"/>
  <c r="D183" i="5"/>
  <c r="D184" i="5"/>
  <c r="D185" i="5"/>
  <c r="D186" i="5"/>
  <c r="D187" i="5"/>
  <c r="D188" i="5"/>
  <c r="I188" i="5" s="1"/>
  <c r="D189" i="5"/>
  <c r="I189" i="5" s="1"/>
  <c r="D190" i="5"/>
  <c r="I190" i="5" s="1"/>
  <c r="D191" i="5"/>
  <c r="D192" i="5"/>
  <c r="D193" i="5"/>
  <c r="D194" i="5"/>
  <c r="D195" i="5"/>
  <c r="D196" i="5"/>
  <c r="I196" i="5" s="1"/>
  <c r="D197" i="5"/>
  <c r="I197" i="5" s="1"/>
  <c r="D198" i="5"/>
  <c r="I198" i="5" s="1"/>
  <c r="D199" i="5"/>
  <c r="D200" i="5"/>
  <c r="D201" i="5"/>
  <c r="D202" i="5"/>
  <c r="D203" i="5"/>
  <c r="D204" i="5"/>
  <c r="I204" i="5" s="1"/>
  <c r="D205" i="5"/>
  <c r="I205" i="5" s="1"/>
  <c r="D206" i="5"/>
  <c r="I206" i="5" s="1"/>
  <c r="D207" i="5"/>
  <c r="D208" i="5"/>
  <c r="D209" i="5"/>
  <c r="D210" i="5"/>
  <c r="D211" i="5"/>
  <c r="D212" i="5"/>
  <c r="I212" i="5" s="1"/>
  <c r="D213" i="5"/>
  <c r="I213" i="5" s="1"/>
  <c r="D214" i="5"/>
  <c r="I214" i="5" s="1"/>
  <c r="D215" i="5"/>
  <c r="D216" i="5"/>
  <c r="D217" i="5"/>
  <c r="D218" i="5"/>
  <c r="D219" i="5"/>
  <c r="D220" i="5"/>
  <c r="I220" i="5" s="1"/>
  <c r="D221" i="5"/>
  <c r="I221" i="5" s="1"/>
  <c r="D222" i="5"/>
  <c r="I222" i="5" s="1"/>
  <c r="D223" i="5"/>
  <c r="D224" i="5"/>
  <c r="D225" i="5"/>
  <c r="D226" i="5"/>
  <c r="D227" i="5"/>
  <c r="D228" i="5"/>
  <c r="I228" i="5" s="1"/>
  <c r="D229" i="5"/>
  <c r="I229" i="5" s="1"/>
  <c r="D230" i="5"/>
  <c r="I230" i="5" s="1"/>
  <c r="D231" i="5"/>
  <c r="D232" i="5"/>
  <c r="D233" i="5"/>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N129" i="3"/>
  <c r="N233" i="2"/>
  <c r="J233" i="2"/>
  <c r="H233" i="2"/>
  <c r="N232" i="2"/>
  <c r="J232" i="2"/>
  <c r="H232" i="2"/>
  <c r="N231" i="2"/>
  <c r="J231" i="2"/>
  <c r="H231" i="2"/>
  <c r="N230" i="2"/>
  <c r="J230" i="2"/>
  <c r="H230" i="2"/>
  <c r="N229" i="2"/>
  <c r="J229" i="2"/>
  <c r="H229" i="2"/>
  <c r="N228" i="2"/>
  <c r="J228" i="2"/>
  <c r="H228" i="2"/>
  <c r="N227" i="2"/>
  <c r="J227" i="2"/>
  <c r="H227" i="2"/>
  <c r="N226" i="2"/>
  <c r="J226" i="2"/>
  <c r="H226" i="2"/>
  <c r="N225" i="2"/>
  <c r="J225" i="2"/>
  <c r="H225" i="2"/>
  <c r="N224" i="2"/>
  <c r="J224" i="2"/>
  <c r="H224" i="2"/>
  <c r="N223" i="2"/>
  <c r="J223" i="2"/>
  <c r="H223" i="2"/>
  <c r="N222" i="2"/>
  <c r="J222" i="2"/>
  <c r="H222" i="2"/>
  <c r="N221" i="2"/>
  <c r="J221" i="2"/>
  <c r="H221" i="2"/>
  <c r="N220" i="2"/>
  <c r="J220" i="2"/>
  <c r="H220" i="2"/>
  <c r="N219" i="2"/>
  <c r="J219" i="2"/>
  <c r="H219" i="2"/>
  <c r="N218" i="2"/>
  <c r="J218" i="2"/>
  <c r="H218" i="2"/>
  <c r="N217" i="2"/>
  <c r="J217" i="2"/>
  <c r="H217" i="2"/>
  <c r="N216" i="2"/>
  <c r="J216" i="2"/>
  <c r="H216" i="2"/>
  <c r="N215" i="2"/>
  <c r="J215" i="2"/>
  <c r="H215" i="2"/>
  <c r="N214" i="2"/>
  <c r="J214" i="2"/>
  <c r="H214" i="2"/>
  <c r="N213" i="2"/>
  <c r="J213" i="2"/>
  <c r="H213" i="2"/>
  <c r="N212" i="2"/>
  <c r="J212" i="2"/>
  <c r="H212" i="2"/>
  <c r="N211" i="2"/>
  <c r="J211" i="2"/>
  <c r="H211" i="2"/>
  <c r="N210" i="2"/>
  <c r="J210" i="2"/>
  <c r="H210" i="2"/>
  <c r="N209" i="2"/>
  <c r="J209" i="2"/>
  <c r="H209" i="2"/>
  <c r="N208" i="2"/>
  <c r="J208" i="2"/>
  <c r="H208" i="2"/>
  <c r="N207" i="2"/>
  <c r="J207" i="2"/>
  <c r="H207" i="2"/>
  <c r="N206" i="2"/>
  <c r="J206" i="2"/>
  <c r="H206" i="2"/>
  <c r="N205" i="2"/>
  <c r="J205" i="2"/>
  <c r="H205" i="2"/>
  <c r="N204" i="2"/>
  <c r="J204" i="2"/>
  <c r="H204" i="2"/>
  <c r="N203" i="2"/>
  <c r="J203" i="2"/>
  <c r="H203" i="2"/>
  <c r="N202" i="2"/>
  <c r="J202" i="2"/>
  <c r="H202" i="2"/>
  <c r="N201" i="2"/>
  <c r="J201" i="2"/>
  <c r="H201" i="2"/>
  <c r="N200" i="2"/>
  <c r="J200" i="2"/>
  <c r="H200" i="2"/>
  <c r="N199" i="2"/>
  <c r="J199" i="2"/>
  <c r="H199" i="2"/>
  <c r="N198" i="2"/>
  <c r="J198" i="2"/>
  <c r="H198" i="2"/>
  <c r="N197" i="2"/>
  <c r="J197" i="2"/>
  <c r="H197" i="2"/>
  <c r="N196" i="2"/>
  <c r="J196" i="2"/>
  <c r="H196" i="2"/>
  <c r="N195" i="2"/>
  <c r="J195" i="2"/>
  <c r="H195" i="2"/>
  <c r="N194" i="2"/>
  <c r="J194" i="2"/>
  <c r="H194" i="2"/>
  <c r="N193" i="2"/>
  <c r="J193" i="2"/>
  <c r="H193" i="2"/>
  <c r="N192" i="2"/>
  <c r="J192" i="2"/>
  <c r="H192" i="2"/>
  <c r="N191" i="2"/>
  <c r="J191" i="2"/>
  <c r="H191" i="2"/>
  <c r="N190" i="2"/>
  <c r="J190" i="2"/>
  <c r="H190" i="2"/>
  <c r="N189" i="2"/>
  <c r="J189" i="2"/>
  <c r="H189" i="2"/>
  <c r="N188" i="2"/>
  <c r="J188" i="2"/>
  <c r="H188" i="2"/>
  <c r="N187" i="2"/>
  <c r="J187" i="2"/>
  <c r="H187" i="2"/>
  <c r="N186" i="2"/>
  <c r="J186" i="2"/>
  <c r="H186" i="2"/>
  <c r="N185" i="2"/>
  <c r="J185" i="2"/>
  <c r="H185" i="2"/>
  <c r="N184" i="2"/>
  <c r="J184" i="2"/>
  <c r="H184" i="2"/>
  <c r="N183" i="2"/>
  <c r="J183" i="2"/>
  <c r="H183" i="2"/>
  <c r="N182" i="2"/>
  <c r="J182" i="2"/>
  <c r="H182" i="2"/>
  <c r="N181" i="2"/>
  <c r="J181" i="2"/>
  <c r="H181" i="2"/>
  <c r="N180" i="2"/>
  <c r="J180" i="2"/>
  <c r="H180" i="2"/>
  <c r="N179" i="2"/>
  <c r="J179" i="2"/>
  <c r="H179" i="2"/>
  <c r="N178" i="2"/>
  <c r="J178" i="2"/>
  <c r="H178" i="2"/>
  <c r="N177" i="2"/>
  <c r="J177" i="2"/>
  <c r="H177" i="2"/>
  <c r="N176" i="2"/>
  <c r="J176" i="2"/>
  <c r="H176" i="2"/>
  <c r="N175" i="2"/>
  <c r="J175" i="2"/>
  <c r="H175" i="2"/>
  <c r="N174" i="2"/>
  <c r="J174" i="2"/>
  <c r="H174" i="2"/>
  <c r="N173" i="2"/>
  <c r="J173" i="2"/>
  <c r="H173" i="2"/>
  <c r="N172" i="2"/>
  <c r="J172" i="2"/>
  <c r="H172" i="2"/>
  <c r="N171" i="2"/>
  <c r="J171" i="2"/>
  <c r="H171" i="2"/>
  <c r="N170" i="2"/>
  <c r="J170" i="2"/>
  <c r="H170" i="2"/>
  <c r="N169" i="2"/>
  <c r="J169" i="2"/>
  <c r="H169" i="2"/>
  <c r="N168" i="2"/>
  <c r="J168" i="2"/>
  <c r="H168" i="2"/>
  <c r="N167" i="2"/>
  <c r="J167" i="2"/>
  <c r="H167" i="2"/>
  <c r="N166" i="2"/>
  <c r="J166" i="2"/>
  <c r="H166" i="2"/>
  <c r="N165" i="2"/>
  <c r="J165" i="2"/>
  <c r="H165" i="2"/>
  <c r="N164" i="2"/>
  <c r="J164" i="2"/>
  <c r="H164" i="2"/>
  <c r="N163" i="2"/>
  <c r="J163" i="2"/>
  <c r="H163" i="2"/>
  <c r="N162" i="2"/>
  <c r="J162" i="2"/>
  <c r="H162" i="2"/>
  <c r="N161" i="2"/>
  <c r="J161" i="2"/>
  <c r="H161" i="2"/>
  <c r="N160" i="2"/>
  <c r="J160" i="2"/>
  <c r="H160" i="2"/>
  <c r="N159" i="2"/>
  <c r="J159" i="2"/>
  <c r="H159" i="2"/>
  <c r="N158" i="2"/>
  <c r="J158" i="2"/>
  <c r="H158" i="2"/>
  <c r="N157" i="2"/>
  <c r="J157" i="2"/>
  <c r="H157" i="2"/>
  <c r="N156" i="2"/>
  <c r="J156" i="2"/>
  <c r="H156" i="2"/>
  <c r="N155" i="2"/>
  <c r="J155" i="2"/>
  <c r="H155" i="2"/>
  <c r="N154" i="2"/>
  <c r="J154" i="2"/>
  <c r="H154" i="2"/>
  <c r="N153" i="2"/>
  <c r="J153" i="2"/>
  <c r="H153" i="2"/>
  <c r="N152" i="2"/>
  <c r="J152" i="2"/>
  <c r="H152" i="2"/>
  <c r="N151" i="2"/>
  <c r="J151" i="2"/>
  <c r="H151" i="2"/>
  <c r="N150" i="2"/>
  <c r="J150" i="2"/>
  <c r="H150" i="2"/>
  <c r="N149" i="2"/>
  <c r="J149" i="2"/>
  <c r="H149" i="2"/>
  <c r="N148" i="2"/>
  <c r="J148" i="2"/>
  <c r="H148" i="2"/>
  <c r="N147" i="2"/>
  <c r="J147" i="2"/>
  <c r="H147" i="2"/>
  <c r="N146" i="2"/>
  <c r="J146" i="2"/>
  <c r="H146" i="2"/>
  <c r="N145" i="2"/>
  <c r="J145" i="2"/>
  <c r="H145" i="2"/>
  <c r="N144" i="2"/>
  <c r="J144" i="2"/>
  <c r="H144" i="2"/>
  <c r="N143" i="2"/>
  <c r="J143" i="2"/>
  <c r="H143" i="2"/>
  <c r="N142" i="2"/>
  <c r="J142" i="2"/>
  <c r="H142" i="2"/>
  <c r="N141" i="2"/>
  <c r="J141" i="2"/>
  <c r="H141" i="2"/>
  <c r="N140" i="2"/>
  <c r="J140" i="2"/>
  <c r="H140" i="2"/>
  <c r="N139" i="2"/>
  <c r="J139" i="2"/>
  <c r="H139" i="2"/>
  <c r="N138" i="2"/>
  <c r="J138" i="2"/>
  <c r="H138" i="2"/>
  <c r="N137" i="2"/>
  <c r="J137" i="2"/>
  <c r="H137" i="2"/>
  <c r="N136" i="2"/>
  <c r="J136" i="2"/>
  <c r="H136" i="2"/>
  <c r="N135" i="2"/>
  <c r="J135" i="2"/>
  <c r="H135" i="2"/>
  <c r="N134" i="2"/>
  <c r="J134" i="2"/>
  <c r="H134" i="2"/>
  <c r="N133" i="2"/>
  <c r="J133" i="2"/>
  <c r="H133" i="2"/>
  <c r="N132" i="2"/>
  <c r="J132" i="2"/>
  <c r="H132" i="2"/>
  <c r="N131" i="2"/>
  <c r="J131" i="2"/>
  <c r="H131" i="2"/>
  <c r="N130" i="2"/>
  <c r="J130" i="2"/>
  <c r="H130" i="2"/>
  <c r="N129" i="2"/>
  <c r="L129" i="2"/>
  <c r="J129" i="2"/>
  <c r="H129" i="2"/>
  <c r="N128" i="2"/>
  <c r="J128" i="2"/>
  <c r="H128" i="2"/>
  <c r="N127" i="2"/>
  <c r="J127" i="2"/>
  <c r="H127" i="2"/>
  <c r="N126" i="2"/>
  <c r="J126" i="2"/>
  <c r="H126" i="2"/>
  <c r="N125" i="2"/>
  <c r="J125" i="2"/>
  <c r="H125" i="2"/>
  <c r="N124" i="2"/>
  <c r="J124" i="2"/>
  <c r="H124" i="2"/>
  <c r="N123" i="2"/>
  <c r="J123" i="2"/>
  <c r="H123" i="2"/>
  <c r="N122" i="2"/>
  <c r="J122" i="2"/>
  <c r="H122" i="2"/>
  <c r="N121" i="2"/>
  <c r="J121" i="2"/>
  <c r="H121" i="2"/>
  <c r="N120" i="2"/>
  <c r="J120" i="2"/>
  <c r="H120" i="2"/>
  <c r="N119" i="2"/>
  <c r="J119" i="2"/>
  <c r="H119" i="2"/>
  <c r="N118" i="2"/>
  <c r="J118" i="2"/>
  <c r="H118" i="2"/>
  <c r="N117" i="2"/>
  <c r="J117" i="2"/>
  <c r="H117" i="2"/>
  <c r="N116" i="2"/>
  <c r="J116" i="2"/>
  <c r="H116" i="2"/>
  <c r="N115" i="2"/>
  <c r="J115" i="2"/>
  <c r="H115" i="2"/>
  <c r="N114" i="2"/>
  <c r="J114" i="2"/>
  <c r="H114" i="2"/>
  <c r="N113" i="2"/>
  <c r="J113" i="2"/>
  <c r="H113" i="2"/>
  <c r="N112" i="2"/>
  <c r="J112" i="2"/>
  <c r="H112" i="2"/>
  <c r="N111" i="2"/>
  <c r="J111" i="2"/>
  <c r="H111" i="2"/>
  <c r="N110" i="2"/>
  <c r="J110" i="2"/>
  <c r="H110" i="2"/>
  <c r="N109" i="2"/>
  <c r="J109" i="2"/>
  <c r="H109" i="2"/>
  <c r="N108" i="2"/>
  <c r="J108" i="2"/>
  <c r="H108" i="2"/>
  <c r="N107" i="2"/>
  <c r="J107" i="2"/>
  <c r="H107" i="2"/>
  <c r="N106" i="2"/>
  <c r="J106" i="2"/>
  <c r="H106" i="2"/>
  <c r="N105" i="2"/>
  <c r="J105" i="2"/>
  <c r="H105" i="2"/>
  <c r="N104" i="2"/>
  <c r="J104" i="2"/>
  <c r="H104" i="2"/>
  <c r="N103" i="2"/>
  <c r="J103" i="2"/>
  <c r="H103" i="2"/>
  <c r="N102" i="2"/>
  <c r="J102" i="2"/>
  <c r="H102" i="2"/>
  <c r="N101" i="2"/>
  <c r="J101" i="2"/>
  <c r="H101" i="2"/>
  <c r="N100" i="2"/>
  <c r="J100" i="2"/>
  <c r="H100" i="2"/>
  <c r="N99" i="2"/>
  <c r="J99" i="2"/>
  <c r="H99" i="2"/>
  <c r="N98" i="2"/>
  <c r="J98" i="2"/>
  <c r="H98" i="2"/>
  <c r="N97" i="2"/>
  <c r="J97" i="2"/>
  <c r="H97" i="2"/>
  <c r="N96" i="2"/>
  <c r="J96" i="2"/>
  <c r="H96" i="2"/>
  <c r="N95" i="2"/>
  <c r="J95" i="2"/>
  <c r="H95" i="2"/>
  <c r="N94" i="2"/>
  <c r="J94" i="2"/>
  <c r="H94" i="2"/>
  <c r="N93" i="2"/>
  <c r="J93" i="2"/>
  <c r="H93" i="2"/>
  <c r="N92" i="2"/>
  <c r="J92" i="2"/>
  <c r="H92" i="2"/>
  <c r="N91" i="2"/>
  <c r="J91" i="2"/>
  <c r="H91" i="2"/>
  <c r="N90" i="2"/>
  <c r="J90" i="2"/>
  <c r="H90" i="2"/>
  <c r="N89" i="2"/>
  <c r="J89" i="2"/>
  <c r="H89" i="2"/>
  <c r="N88" i="2"/>
  <c r="J88" i="2"/>
  <c r="H88" i="2"/>
  <c r="N87" i="2"/>
  <c r="J87" i="2"/>
  <c r="H87" i="2"/>
  <c r="N86" i="2"/>
  <c r="J86" i="2"/>
  <c r="H86" i="2"/>
  <c r="N85" i="2"/>
  <c r="J85" i="2"/>
  <c r="H85" i="2"/>
  <c r="N84" i="2"/>
  <c r="J84" i="2"/>
  <c r="H84" i="2"/>
  <c r="N83" i="2"/>
  <c r="J83" i="2"/>
  <c r="H83" i="2"/>
  <c r="N82" i="2"/>
  <c r="J82" i="2"/>
  <c r="H82" i="2"/>
  <c r="N81" i="2"/>
  <c r="J81" i="2"/>
  <c r="H81" i="2"/>
  <c r="N80" i="2"/>
  <c r="J80" i="2"/>
  <c r="H80" i="2"/>
  <c r="N79" i="2"/>
  <c r="J79" i="2"/>
  <c r="H79" i="2"/>
  <c r="N78" i="2"/>
  <c r="J78" i="2"/>
  <c r="H78" i="2"/>
  <c r="N77" i="2"/>
  <c r="J77" i="2"/>
  <c r="H77" i="2"/>
  <c r="N76" i="2"/>
  <c r="J76" i="2"/>
  <c r="H76" i="2"/>
  <c r="N75" i="2"/>
  <c r="J75" i="2"/>
  <c r="H75" i="2"/>
  <c r="N74" i="2"/>
  <c r="J74" i="2"/>
  <c r="H74" i="2"/>
  <c r="N73" i="2"/>
  <c r="J73" i="2"/>
  <c r="H73" i="2"/>
  <c r="N72" i="2"/>
  <c r="J72" i="2"/>
  <c r="H72" i="2"/>
  <c r="N71" i="2"/>
  <c r="J71" i="2"/>
  <c r="H71" i="2"/>
  <c r="N70" i="2"/>
  <c r="J70" i="2"/>
  <c r="H70" i="2"/>
  <c r="N69" i="2"/>
  <c r="J69" i="2"/>
  <c r="H69" i="2"/>
  <c r="N68" i="2"/>
  <c r="J68" i="2"/>
  <c r="H68" i="2"/>
  <c r="N67" i="2"/>
  <c r="J67" i="2"/>
  <c r="H67" i="2"/>
  <c r="N66" i="2"/>
  <c r="J66" i="2"/>
  <c r="H66" i="2"/>
  <c r="N65" i="2"/>
  <c r="J65" i="2"/>
  <c r="H65" i="2"/>
  <c r="N64" i="2"/>
  <c r="J64" i="2"/>
  <c r="H64" i="2"/>
  <c r="N63" i="2"/>
  <c r="J63" i="2"/>
  <c r="H63" i="2"/>
  <c r="N62" i="2"/>
  <c r="J62" i="2"/>
  <c r="H62" i="2"/>
  <c r="N61" i="2"/>
  <c r="J61" i="2"/>
  <c r="H61" i="2"/>
  <c r="N60" i="2"/>
  <c r="J60" i="2"/>
  <c r="H60" i="2"/>
  <c r="N59" i="2"/>
  <c r="J59" i="2"/>
  <c r="H59" i="2"/>
  <c r="N58" i="2"/>
  <c r="J58" i="2"/>
  <c r="H58" i="2"/>
  <c r="N57" i="2"/>
  <c r="J57" i="2"/>
  <c r="H57" i="2"/>
  <c r="N56" i="2"/>
  <c r="J56" i="2"/>
  <c r="H56" i="2"/>
  <c r="N55" i="2"/>
  <c r="J55" i="2"/>
  <c r="H55" i="2"/>
  <c r="N54" i="2"/>
  <c r="J54" i="2"/>
  <c r="H54" i="2"/>
  <c r="N53" i="2"/>
  <c r="J53" i="2"/>
  <c r="H53" i="2"/>
  <c r="N52" i="2"/>
  <c r="J52" i="2"/>
  <c r="H52" i="2"/>
  <c r="N51" i="2"/>
  <c r="J51" i="2"/>
  <c r="H51" i="2"/>
  <c r="N50" i="2"/>
  <c r="J50" i="2"/>
  <c r="H50" i="2"/>
  <c r="N49" i="2"/>
  <c r="J49" i="2"/>
  <c r="H49" i="2"/>
  <c r="N48" i="2"/>
  <c r="J48" i="2"/>
  <c r="H48" i="2"/>
  <c r="N47" i="2"/>
  <c r="J47" i="2"/>
  <c r="H47" i="2"/>
  <c r="N46" i="2"/>
  <c r="J46" i="2"/>
  <c r="H46" i="2"/>
  <c r="N45" i="2"/>
  <c r="J45" i="2"/>
  <c r="H45" i="2"/>
  <c r="N44" i="2"/>
  <c r="J44" i="2"/>
  <c r="H44" i="2"/>
  <c r="N43" i="2"/>
  <c r="J43" i="2"/>
  <c r="H43" i="2"/>
  <c r="N42" i="2"/>
  <c r="J42" i="2"/>
  <c r="H42" i="2"/>
  <c r="N41" i="2"/>
  <c r="J41" i="2"/>
  <c r="H41" i="2"/>
  <c r="N40" i="2"/>
  <c r="J40" i="2"/>
  <c r="H40" i="2"/>
  <c r="N39" i="2"/>
  <c r="J39" i="2"/>
  <c r="H39" i="2"/>
  <c r="N38" i="2"/>
  <c r="J38" i="2"/>
  <c r="H38" i="2"/>
  <c r="N37" i="2"/>
  <c r="J37" i="2"/>
  <c r="H37" i="2"/>
  <c r="N36" i="2"/>
  <c r="J36" i="2"/>
  <c r="H36" i="2"/>
  <c r="N35" i="2"/>
  <c r="J35" i="2"/>
  <c r="H35" i="2"/>
  <c r="N34" i="2"/>
  <c r="J34" i="2"/>
  <c r="H34" i="2"/>
  <c r="N33" i="2"/>
  <c r="J33" i="2"/>
  <c r="H33" i="2"/>
  <c r="N32" i="2"/>
  <c r="J32" i="2"/>
  <c r="H32" i="2"/>
  <c r="N31" i="2"/>
  <c r="J31" i="2"/>
  <c r="H31" i="2"/>
  <c r="N30" i="2"/>
  <c r="J30" i="2"/>
  <c r="H30" i="2"/>
  <c r="N29" i="2"/>
  <c r="J29" i="2"/>
  <c r="H29" i="2"/>
  <c r="N28" i="2"/>
  <c r="J28" i="2"/>
  <c r="H28" i="2"/>
  <c r="N27" i="2"/>
  <c r="J27" i="2"/>
  <c r="H27" i="2"/>
  <c r="N26" i="2"/>
  <c r="J26" i="2"/>
  <c r="H26" i="2"/>
  <c r="N25" i="2"/>
  <c r="J25" i="2"/>
  <c r="H25" i="2"/>
  <c r="N24" i="2"/>
  <c r="J24" i="2"/>
  <c r="H24" i="2"/>
  <c r="N23" i="2"/>
  <c r="J23" i="2"/>
  <c r="H23" i="2"/>
  <c r="N22" i="2"/>
  <c r="J22" i="2"/>
  <c r="H22" i="2"/>
  <c r="N21" i="2"/>
  <c r="J21" i="2"/>
  <c r="H21" i="2"/>
  <c r="N20" i="2"/>
  <c r="J20" i="2"/>
  <c r="H20" i="2"/>
  <c r="N19" i="2"/>
  <c r="J19" i="2"/>
  <c r="H19" i="2"/>
  <c r="N18" i="2"/>
  <c r="J18" i="2"/>
  <c r="H18" i="2"/>
  <c r="N17" i="2"/>
  <c r="J17" i="2"/>
  <c r="H17" i="2"/>
  <c r="N16" i="2"/>
  <c r="J16" i="2"/>
  <c r="H16" i="2"/>
  <c r="N15" i="2"/>
  <c r="J15" i="2"/>
  <c r="H15" i="2"/>
  <c r="N14" i="2"/>
  <c r="J14" i="2"/>
  <c r="H14" i="2"/>
  <c r="N13" i="2"/>
  <c r="J13" i="2"/>
  <c r="H13" i="2"/>
  <c r="N12" i="2"/>
  <c r="J12" i="2"/>
  <c r="H12" i="2"/>
  <c r="N11" i="2"/>
  <c r="J11" i="2"/>
  <c r="H11" i="2"/>
  <c r="N10" i="2"/>
  <c r="J10" i="2"/>
  <c r="H10" i="2"/>
  <c r="N9" i="2"/>
  <c r="J9" i="2"/>
  <c r="H9" i="2"/>
  <c r="N8" i="2"/>
  <c r="J8" i="2"/>
  <c r="H8" i="2"/>
  <c r="N7" i="2"/>
  <c r="J7" i="2"/>
  <c r="H7" i="2"/>
  <c r="N6" i="2"/>
  <c r="J6" i="2"/>
  <c r="H6" i="2"/>
  <c r="N233" i="3"/>
  <c r="L233" i="2" s="1"/>
  <c r="N232" i="3"/>
  <c r="L232" i="2" s="1"/>
  <c r="N231" i="3"/>
  <c r="L231" i="2" s="1"/>
  <c r="N230" i="3"/>
  <c r="L230" i="2" s="1"/>
  <c r="N229" i="3"/>
  <c r="L229" i="2" s="1"/>
  <c r="N228" i="3"/>
  <c r="L228" i="2" s="1"/>
  <c r="N227" i="3"/>
  <c r="L227" i="2" s="1"/>
  <c r="N226" i="3"/>
  <c r="L226" i="2" s="1"/>
  <c r="N225" i="3"/>
  <c r="L225" i="2" s="1"/>
  <c r="N224" i="3"/>
  <c r="L224" i="2" s="1"/>
  <c r="N223" i="3"/>
  <c r="L223" i="2" s="1"/>
  <c r="N222" i="3"/>
  <c r="L222" i="2" s="1"/>
  <c r="N221" i="3"/>
  <c r="L221" i="2" s="1"/>
  <c r="N220" i="3"/>
  <c r="L220" i="2" s="1"/>
  <c r="N219" i="3"/>
  <c r="L219" i="2" s="1"/>
  <c r="N218" i="3"/>
  <c r="L218" i="2" s="1"/>
  <c r="N217" i="3"/>
  <c r="L217" i="2" s="1"/>
  <c r="N216" i="3"/>
  <c r="L216" i="2" s="1"/>
  <c r="N215" i="3"/>
  <c r="L215" i="2" s="1"/>
  <c r="N214" i="3"/>
  <c r="L214" i="2" s="1"/>
  <c r="N213" i="3"/>
  <c r="L213" i="2" s="1"/>
  <c r="N212" i="3"/>
  <c r="L212" i="2" s="1"/>
  <c r="N211" i="3"/>
  <c r="L211" i="2" s="1"/>
  <c r="N210" i="3"/>
  <c r="L210" i="2" s="1"/>
  <c r="N209" i="3"/>
  <c r="L209" i="2" s="1"/>
  <c r="N208" i="3"/>
  <c r="L208" i="2" s="1"/>
  <c r="N207" i="3"/>
  <c r="L207" i="2" s="1"/>
  <c r="N206" i="3"/>
  <c r="L206" i="2" s="1"/>
  <c r="N205" i="3"/>
  <c r="L205" i="2" s="1"/>
  <c r="N204" i="3"/>
  <c r="L204" i="2" s="1"/>
  <c r="N203" i="3"/>
  <c r="L203" i="2" s="1"/>
  <c r="N202" i="3"/>
  <c r="L202" i="2" s="1"/>
  <c r="N201" i="3"/>
  <c r="L201" i="2" s="1"/>
  <c r="N200" i="3"/>
  <c r="L200" i="2" s="1"/>
  <c r="N199" i="3"/>
  <c r="L199" i="2" s="1"/>
  <c r="N198" i="3"/>
  <c r="L198" i="2" s="1"/>
  <c r="N197" i="3"/>
  <c r="L197" i="2" s="1"/>
  <c r="N196" i="3"/>
  <c r="L196" i="2" s="1"/>
  <c r="N195" i="3"/>
  <c r="L195" i="2" s="1"/>
  <c r="N194" i="3"/>
  <c r="L194" i="2" s="1"/>
  <c r="N193" i="3"/>
  <c r="L193" i="2" s="1"/>
  <c r="N192" i="3"/>
  <c r="L192" i="2" s="1"/>
  <c r="N191" i="3"/>
  <c r="L191" i="2" s="1"/>
  <c r="N190" i="3"/>
  <c r="L190" i="2" s="1"/>
  <c r="N189" i="3"/>
  <c r="L189" i="2" s="1"/>
  <c r="N188" i="3"/>
  <c r="L188" i="2" s="1"/>
  <c r="N187" i="3"/>
  <c r="L187" i="2" s="1"/>
  <c r="N186" i="3"/>
  <c r="L186" i="2" s="1"/>
  <c r="N185" i="3"/>
  <c r="L185" i="2" s="1"/>
  <c r="N184" i="3"/>
  <c r="L184" i="2" s="1"/>
  <c r="N183" i="3"/>
  <c r="L183" i="2" s="1"/>
  <c r="N182" i="3"/>
  <c r="L182" i="2" s="1"/>
  <c r="N181" i="3"/>
  <c r="L181" i="2" s="1"/>
  <c r="N180" i="3"/>
  <c r="L180" i="2" s="1"/>
  <c r="N179" i="3"/>
  <c r="L179" i="2" s="1"/>
  <c r="N178" i="3"/>
  <c r="L178" i="2" s="1"/>
  <c r="N177" i="3"/>
  <c r="L177" i="2" s="1"/>
  <c r="N176" i="3"/>
  <c r="L176" i="2" s="1"/>
  <c r="N175" i="3"/>
  <c r="L175" i="2" s="1"/>
  <c r="N174" i="3"/>
  <c r="L174" i="2" s="1"/>
  <c r="N173" i="3"/>
  <c r="L173" i="2" s="1"/>
  <c r="N172" i="3"/>
  <c r="L172" i="2" s="1"/>
  <c r="N171" i="3"/>
  <c r="L171" i="2" s="1"/>
  <c r="N170" i="3"/>
  <c r="L170" i="2" s="1"/>
  <c r="N169" i="3"/>
  <c r="L169" i="2" s="1"/>
  <c r="N168" i="3"/>
  <c r="L168" i="2" s="1"/>
  <c r="N167" i="3"/>
  <c r="L167" i="2" s="1"/>
  <c r="N166" i="3"/>
  <c r="L166" i="2" s="1"/>
  <c r="N165" i="3"/>
  <c r="L165" i="2" s="1"/>
  <c r="N164" i="3"/>
  <c r="L164" i="2" s="1"/>
  <c r="N163" i="3"/>
  <c r="L163" i="2" s="1"/>
  <c r="N162" i="3"/>
  <c r="L162" i="2" s="1"/>
  <c r="N161" i="3"/>
  <c r="L161" i="2" s="1"/>
  <c r="N160" i="3"/>
  <c r="L160" i="2" s="1"/>
  <c r="N159" i="3"/>
  <c r="L159" i="2" s="1"/>
  <c r="N158" i="3"/>
  <c r="L158" i="2" s="1"/>
  <c r="N157" i="3"/>
  <c r="L157" i="2" s="1"/>
  <c r="N156" i="3"/>
  <c r="L156" i="2" s="1"/>
  <c r="N155" i="3"/>
  <c r="L155" i="2" s="1"/>
  <c r="N154" i="3"/>
  <c r="L154" i="2" s="1"/>
  <c r="N153" i="3"/>
  <c r="L153" i="2" s="1"/>
  <c r="N152" i="3"/>
  <c r="L152" i="2" s="1"/>
  <c r="N151" i="3"/>
  <c r="L151" i="2" s="1"/>
  <c r="N150" i="3"/>
  <c r="L150" i="2" s="1"/>
  <c r="N149" i="3"/>
  <c r="L149" i="2" s="1"/>
  <c r="N148" i="3"/>
  <c r="L148" i="2" s="1"/>
  <c r="N147" i="3"/>
  <c r="L147" i="2" s="1"/>
  <c r="N146" i="3"/>
  <c r="L146" i="2" s="1"/>
  <c r="N145" i="3"/>
  <c r="L145" i="2" s="1"/>
  <c r="N144" i="3"/>
  <c r="L144" i="2" s="1"/>
  <c r="N143" i="3"/>
  <c r="L143" i="2" s="1"/>
  <c r="N142" i="3"/>
  <c r="L142" i="2" s="1"/>
  <c r="N141" i="3"/>
  <c r="L141" i="2" s="1"/>
  <c r="N140" i="3"/>
  <c r="L140" i="2" s="1"/>
  <c r="N139" i="3"/>
  <c r="L139" i="2" s="1"/>
  <c r="N138" i="3"/>
  <c r="L138" i="2" s="1"/>
  <c r="N137" i="3"/>
  <c r="L137" i="2" s="1"/>
  <c r="N136" i="3"/>
  <c r="L136" i="2" s="1"/>
  <c r="N135" i="3"/>
  <c r="L135" i="2" s="1"/>
  <c r="N134" i="3"/>
  <c r="L134" i="2" s="1"/>
  <c r="N133" i="3"/>
  <c r="L133" i="2" s="1"/>
  <c r="N132" i="3"/>
  <c r="L132" i="2" s="1"/>
  <c r="N131" i="3"/>
  <c r="L131" i="2" s="1"/>
  <c r="N130" i="3"/>
  <c r="L130" i="2" s="1"/>
  <c r="N128" i="3"/>
  <c r="L128" i="2" s="1"/>
  <c r="N127" i="3"/>
  <c r="L127" i="2" s="1"/>
  <c r="N126" i="3"/>
  <c r="L126" i="2" s="1"/>
  <c r="N125" i="3"/>
  <c r="L125" i="2" s="1"/>
  <c r="N124" i="3"/>
  <c r="L124" i="2" s="1"/>
  <c r="N123" i="3"/>
  <c r="L123" i="2" s="1"/>
  <c r="N122" i="3"/>
  <c r="L122" i="2" s="1"/>
  <c r="N121" i="3"/>
  <c r="L121" i="2" s="1"/>
  <c r="N120" i="3"/>
  <c r="L120" i="2" s="1"/>
  <c r="N119" i="3"/>
  <c r="L119" i="2" s="1"/>
  <c r="N118" i="3"/>
  <c r="L118" i="2" s="1"/>
  <c r="N117" i="3"/>
  <c r="L117" i="2" s="1"/>
  <c r="N116" i="3"/>
  <c r="L116" i="2" s="1"/>
  <c r="N115" i="3"/>
  <c r="L115" i="2" s="1"/>
  <c r="N114" i="3"/>
  <c r="L114" i="2" s="1"/>
  <c r="N113" i="3"/>
  <c r="L113" i="2" s="1"/>
  <c r="N112" i="3"/>
  <c r="L112" i="2" s="1"/>
  <c r="N111" i="3"/>
  <c r="L111" i="2" s="1"/>
  <c r="N110" i="3"/>
  <c r="L110" i="2" s="1"/>
  <c r="N109" i="3"/>
  <c r="L109" i="2" s="1"/>
  <c r="N108" i="3"/>
  <c r="L108" i="2" s="1"/>
  <c r="N107" i="3"/>
  <c r="L107" i="2" s="1"/>
  <c r="N106" i="3"/>
  <c r="L106" i="2" s="1"/>
  <c r="N105" i="3"/>
  <c r="L105" i="2" s="1"/>
  <c r="N104" i="3"/>
  <c r="L104" i="2" s="1"/>
  <c r="N103" i="3"/>
  <c r="L103" i="2" s="1"/>
  <c r="N102" i="3"/>
  <c r="L102" i="2" s="1"/>
  <c r="N101" i="3"/>
  <c r="L101" i="2" s="1"/>
  <c r="N100" i="3"/>
  <c r="L100" i="2" s="1"/>
  <c r="N99" i="3"/>
  <c r="L99" i="2" s="1"/>
  <c r="N98" i="3"/>
  <c r="L98" i="2" s="1"/>
  <c r="N97" i="3"/>
  <c r="L97" i="2" s="1"/>
  <c r="N96" i="3"/>
  <c r="L96" i="2" s="1"/>
  <c r="N95" i="3"/>
  <c r="L95" i="2" s="1"/>
  <c r="N94" i="3"/>
  <c r="L94" i="2" s="1"/>
  <c r="N93" i="3"/>
  <c r="L93" i="2" s="1"/>
  <c r="N92" i="3"/>
  <c r="L92" i="2" s="1"/>
  <c r="N91" i="3"/>
  <c r="L91" i="2" s="1"/>
  <c r="N90" i="3"/>
  <c r="L90" i="2" s="1"/>
  <c r="N89" i="3"/>
  <c r="L89" i="2" s="1"/>
  <c r="N88" i="3"/>
  <c r="L88" i="2" s="1"/>
  <c r="N87" i="3"/>
  <c r="L87" i="2" s="1"/>
  <c r="N86" i="3"/>
  <c r="L86" i="2" s="1"/>
  <c r="N85" i="3"/>
  <c r="L85" i="2" s="1"/>
  <c r="N84" i="3"/>
  <c r="L84" i="2" s="1"/>
  <c r="N83" i="3"/>
  <c r="L83" i="2" s="1"/>
  <c r="N82" i="3"/>
  <c r="L82" i="2" s="1"/>
  <c r="N81" i="3"/>
  <c r="L81" i="2" s="1"/>
  <c r="N80" i="3"/>
  <c r="L80" i="2" s="1"/>
  <c r="N79" i="3"/>
  <c r="L79" i="2" s="1"/>
  <c r="N78" i="3"/>
  <c r="L78" i="2" s="1"/>
  <c r="N77" i="3"/>
  <c r="L77" i="2" s="1"/>
  <c r="N76" i="3"/>
  <c r="L76" i="2" s="1"/>
  <c r="N75" i="3"/>
  <c r="L75" i="2" s="1"/>
  <c r="N74" i="3"/>
  <c r="L74" i="2" s="1"/>
  <c r="N73" i="3"/>
  <c r="L73" i="2" s="1"/>
  <c r="N72" i="3"/>
  <c r="L72" i="2" s="1"/>
  <c r="N71" i="3"/>
  <c r="L71" i="2" s="1"/>
  <c r="N70" i="3"/>
  <c r="L70" i="2" s="1"/>
  <c r="N69" i="3"/>
  <c r="L69" i="2" s="1"/>
  <c r="N68" i="3"/>
  <c r="L68" i="2" s="1"/>
  <c r="N67" i="3"/>
  <c r="L67" i="2" s="1"/>
  <c r="N66" i="3"/>
  <c r="L66" i="2" s="1"/>
  <c r="N65" i="3"/>
  <c r="L65" i="2" s="1"/>
  <c r="N64" i="3"/>
  <c r="L64" i="2" s="1"/>
  <c r="N63" i="3"/>
  <c r="L63" i="2" s="1"/>
  <c r="N62" i="3"/>
  <c r="L62" i="2" s="1"/>
  <c r="N61" i="3"/>
  <c r="L61" i="2" s="1"/>
  <c r="N60" i="3"/>
  <c r="L60" i="2" s="1"/>
  <c r="N59" i="3"/>
  <c r="L59" i="2" s="1"/>
  <c r="N58" i="3"/>
  <c r="L58" i="2" s="1"/>
  <c r="N57" i="3"/>
  <c r="L57" i="2" s="1"/>
  <c r="N56" i="3"/>
  <c r="L56" i="2" s="1"/>
  <c r="N55" i="3"/>
  <c r="L55" i="2" s="1"/>
  <c r="N54" i="3"/>
  <c r="L54" i="2" s="1"/>
  <c r="N53" i="3"/>
  <c r="L53" i="2" s="1"/>
  <c r="N52" i="3"/>
  <c r="L52" i="2" s="1"/>
  <c r="N51" i="3"/>
  <c r="L51" i="2" s="1"/>
  <c r="N50" i="3"/>
  <c r="L50" i="2" s="1"/>
  <c r="N49" i="3"/>
  <c r="L49" i="2" s="1"/>
  <c r="N48" i="3"/>
  <c r="L48" i="2" s="1"/>
  <c r="N47" i="3"/>
  <c r="L47" i="2" s="1"/>
  <c r="N46" i="3"/>
  <c r="L46" i="2" s="1"/>
  <c r="N45" i="3"/>
  <c r="L45" i="2" s="1"/>
  <c r="N44" i="3"/>
  <c r="L44" i="2" s="1"/>
  <c r="N43" i="3"/>
  <c r="L43" i="2" s="1"/>
  <c r="N42" i="3"/>
  <c r="L42" i="2" s="1"/>
  <c r="N41" i="3"/>
  <c r="L41" i="2" s="1"/>
  <c r="N40" i="3"/>
  <c r="L40" i="2" s="1"/>
  <c r="N39" i="3"/>
  <c r="L39" i="2" s="1"/>
  <c r="N38" i="3"/>
  <c r="L38" i="2" s="1"/>
  <c r="N37" i="3"/>
  <c r="L37" i="2" s="1"/>
  <c r="N36" i="3"/>
  <c r="L36" i="2" s="1"/>
  <c r="N35" i="3"/>
  <c r="L35" i="2" s="1"/>
  <c r="N34" i="3"/>
  <c r="L34" i="2" s="1"/>
  <c r="N33" i="3"/>
  <c r="L33" i="2" s="1"/>
  <c r="N32" i="3"/>
  <c r="L32" i="2" s="1"/>
  <c r="N31" i="3"/>
  <c r="L31" i="2" s="1"/>
  <c r="N30" i="3"/>
  <c r="L30" i="2" s="1"/>
  <c r="N29" i="3"/>
  <c r="L29" i="2" s="1"/>
  <c r="N28" i="3"/>
  <c r="L28" i="2" s="1"/>
  <c r="N27" i="3"/>
  <c r="L27" i="2" s="1"/>
  <c r="N26" i="3"/>
  <c r="L26" i="2" s="1"/>
  <c r="N25" i="3"/>
  <c r="L25" i="2" s="1"/>
  <c r="N24" i="3"/>
  <c r="L24" i="2" s="1"/>
  <c r="N23" i="3"/>
  <c r="L23" i="2" s="1"/>
  <c r="N22" i="3"/>
  <c r="L22" i="2" s="1"/>
  <c r="N21" i="3"/>
  <c r="L21" i="2" s="1"/>
  <c r="N20" i="3"/>
  <c r="L20" i="2" s="1"/>
  <c r="N19" i="3"/>
  <c r="L19" i="2" s="1"/>
  <c r="N18" i="3"/>
  <c r="L18" i="2" s="1"/>
  <c r="N17" i="3"/>
  <c r="L17" i="2" s="1"/>
  <c r="N16" i="3"/>
  <c r="L16" i="2" s="1"/>
  <c r="N15" i="3"/>
  <c r="L15" i="2" s="1"/>
  <c r="N14" i="3"/>
  <c r="L14" i="2" s="1"/>
  <c r="N13" i="3"/>
  <c r="L13" i="2" s="1"/>
  <c r="N12" i="3"/>
  <c r="L12" i="2" s="1"/>
  <c r="N11" i="3"/>
  <c r="L11" i="2" s="1"/>
  <c r="N10" i="3"/>
  <c r="L10" i="2" s="1"/>
  <c r="N9" i="3"/>
  <c r="L9" i="2" s="1"/>
  <c r="N8" i="3"/>
  <c r="L8" i="2" s="1"/>
  <c r="N7" i="3"/>
  <c r="L7" i="2" s="1"/>
  <c r="N6" i="3"/>
  <c r="L6" i="2" s="1"/>
  <c r="N5" i="3"/>
  <c r="L5" i="2" s="1"/>
  <c r="N4" i="3"/>
  <c r="L4" i="2" s="1"/>
  <c r="N3" i="3"/>
  <c r="L3" i="2" s="1"/>
  <c r="J5" i="2"/>
  <c r="H5" i="2"/>
  <c r="J4" i="2"/>
  <c r="H4" i="2"/>
  <c r="J3" i="2"/>
  <c r="N5" i="2"/>
  <c r="N4" i="2"/>
  <c r="N3" i="2"/>
  <c r="C1" i="3"/>
  <c r="D1" i="3" s="1"/>
  <c r="E1" i="3" s="1"/>
  <c r="F1" i="3" s="1"/>
  <c r="G1" i="3" s="1"/>
  <c r="H1" i="3" s="1"/>
  <c r="I1" i="3" s="1"/>
  <c r="J1" i="3" s="1"/>
  <c r="K1" i="3" s="1"/>
  <c r="L1" i="3" s="1"/>
  <c r="M1" i="3" s="1"/>
  <c r="N1" i="3" s="1"/>
  <c r="B1" i="3"/>
  <c r="H3" i="2"/>
  <c r="F3" i="2"/>
  <c r="C1" i="11" a="1"/>
  <c r="C1" i="11" l="1"/>
  <c r="C8" i="9"/>
  <c r="L8" i="9" s="1"/>
  <c r="C7" i="9" a="1"/>
  <c r="C7" i="9" s="1"/>
  <c r="C9" i="9"/>
  <c r="L9" i="9" s="1"/>
  <c r="L57" i="9"/>
  <c r="L4" i="9"/>
  <c r="C19" i="17"/>
  <c r="L19" i="17" s="1"/>
  <c r="L7" i="17"/>
  <c r="C12" i="10"/>
  <c r="L12" i="10" s="1"/>
  <c r="C16" i="10"/>
  <c r="L16" i="10" s="1"/>
  <c r="L1" i="10"/>
  <c r="B26" i="10"/>
  <c r="C26" i="10" s="1"/>
  <c r="L26" i="10" s="1"/>
  <c r="C10" i="10"/>
  <c r="L10" i="10" s="1"/>
  <c r="C11" i="10"/>
  <c r="L11" i="10" s="1"/>
  <c r="C12" i="11"/>
  <c r="L12" i="11" s="1"/>
  <c r="I114" i="5"/>
  <c r="I82" i="5"/>
  <c r="I58" i="5"/>
  <c r="I26" i="5"/>
  <c r="I10" i="5"/>
  <c r="I66" i="5"/>
  <c r="I106" i="5"/>
  <c r="I34" i="5"/>
  <c r="I122" i="5"/>
  <c r="I74" i="5"/>
  <c r="I18" i="5"/>
  <c r="I90" i="5"/>
  <c r="I50" i="5"/>
  <c r="I98" i="5"/>
  <c r="I42" i="5"/>
  <c r="I178" i="5"/>
  <c r="I162" i="5"/>
  <c r="I154" i="5"/>
  <c r="I146" i="5"/>
  <c r="I138" i="5"/>
  <c r="I130" i="5"/>
  <c r="I155" i="5"/>
  <c r="I107" i="5"/>
  <c r="I67" i="5"/>
  <c r="I27" i="5"/>
  <c r="I3" i="5"/>
  <c r="I186" i="5"/>
  <c r="I171" i="5"/>
  <c r="I123" i="5"/>
  <c r="I59" i="5"/>
  <c r="I218" i="5"/>
  <c r="I147" i="5"/>
  <c r="I99" i="5"/>
  <c r="I51" i="5"/>
  <c r="I19" i="5"/>
  <c r="I194" i="5"/>
  <c r="I179" i="5"/>
  <c r="I131" i="5"/>
  <c r="I83" i="5"/>
  <c r="I226" i="5"/>
  <c r="I170" i="5"/>
  <c r="I232" i="5"/>
  <c r="I224" i="5"/>
  <c r="I216" i="5"/>
  <c r="I208" i="5"/>
  <c r="I200" i="5"/>
  <c r="I192" i="5"/>
  <c r="I184" i="5"/>
  <c r="I176" i="5"/>
  <c r="I168" i="5"/>
  <c r="I160" i="5"/>
  <c r="I152" i="5"/>
  <c r="I144" i="5"/>
  <c r="I136" i="5"/>
  <c r="I128" i="5"/>
  <c r="I120" i="5"/>
  <c r="I112" i="5"/>
  <c r="I104" i="5"/>
  <c r="I96" i="5"/>
  <c r="I88" i="5"/>
  <c r="I80" i="5"/>
  <c r="I72" i="5"/>
  <c r="I64" i="5"/>
  <c r="I56" i="5"/>
  <c r="I48" i="5"/>
  <c r="I40" i="5"/>
  <c r="I32" i="5"/>
  <c r="I24" i="5"/>
  <c r="I16" i="5"/>
  <c r="I8" i="5"/>
  <c r="I163" i="5"/>
  <c r="I115" i="5"/>
  <c r="I75" i="5"/>
  <c r="I35" i="5"/>
  <c r="I11" i="5"/>
  <c r="I202" i="5"/>
  <c r="I231" i="5"/>
  <c r="I223" i="5"/>
  <c r="I215" i="5"/>
  <c r="I207" i="5"/>
  <c r="I199" i="5"/>
  <c r="I191" i="5"/>
  <c r="I183" i="5"/>
  <c r="I175" i="5"/>
  <c r="I167" i="5"/>
  <c r="I159" i="5"/>
  <c r="I151" i="5"/>
  <c r="I143" i="5"/>
  <c r="I135" i="5"/>
  <c r="I127" i="5"/>
  <c r="I119" i="5"/>
  <c r="I111" i="5"/>
  <c r="I103" i="5"/>
  <c r="I95" i="5"/>
  <c r="I87" i="5"/>
  <c r="I79" i="5"/>
  <c r="I71" i="5"/>
  <c r="I63" i="5"/>
  <c r="I55" i="5"/>
  <c r="I47" i="5"/>
  <c r="I39" i="5"/>
  <c r="I31" i="5"/>
  <c r="I23" i="5"/>
  <c r="I15" i="5"/>
  <c r="I7" i="5"/>
  <c r="I187" i="5"/>
  <c r="I139" i="5"/>
  <c r="I91" i="5"/>
  <c r="I43" i="5"/>
  <c r="I210" i="5"/>
  <c r="I227" i="5"/>
  <c r="I203" i="5"/>
  <c r="I219" i="5"/>
  <c r="I211" i="5"/>
  <c r="I195" i="5"/>
  <c r="I233" i="5"/>
  <c r="I225" i="5"/>
  <c r="I217" i="5"/>
  <c r="I209" i="5"/>
  <c r="I201" i="5"/>
  <c r="I193" i="5"/>
  <c r="I185" i="5"/>
  <c r="I177" i="5"/>
  <c r="I169" i="5"/>
  <c r="I161" i="5"/>
  <c r="I153" i="5"/>
  <c r="I145" i="5"/>
  <c r="I137" i="5"/>
  <c r="I129" i="5"/>
  <c r="I121" i="5"/>
  <c r="I113" i="5"/>
  <c r="I105" i="5"/>
  <c r="I97" i="5"/>
  <c r="I89" i="5"/>
  <c r="I81" i="5"/>
  <c r="I73" i="5"/>
  <c r="I65" i="5"/>
  <c r="I57" i="5"/>
  <c r="I49" i="5"/>
  <c r="I41" i="5"/>
  <c r="I33" i="5"/>
  <c r="I25" i="5"/>
  <c r="I17" i="5"/>
  <c r="I9" i="5"/>
  <c r="C1" i="7" a="1"/>
  <c r="C1" i="7" l="1"/>
  <c r="C9" i="10"/>
  <c r="L9" i="10" s="1"/>
  <c r="C7" i="10" a="1"/>
  <c r="C7" i="10" s="1"/>
  <c r="C8" i="10"/>
  <c r="L8" i="10" s="1"/>
  <c r="L77" i="10"/>
  <c r="L4" i="10"/>
  <c r="C19" i="9"/>
  <c r="L19" i="9" s="1"/>
  <c r="L7" i="9"/>
  <c r="C16" i="11"/>
  <c r="L16" i="11" s="1"/>
  <c r="L1" i="11"/>
  <c r="B27" i="11"/>
  <c r="C27" i="11" s="1"/>
  <c r="L27" i="11" s="1"/>
  <c r="C10" i="11"/>
  <c r="L10" i="11" s="1"/>
  <c r="B26" i="11"/>
  <c r="C26" i="11" s="1"/>
  <c r="L26" i="11" s="1"/>
  <c r="C11" i="11"/>
  <c r="L11" i="11" s="1"/>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D233" i="2"/>
  <c r="D232" i="2"/>
  <c r="D231" i="2"/>
  <c r="D230" i="2"/>
  <c r="D229" i="2"/>
  <c r="D228" i="2"/>
  <c r="Q228" i="2" s="1"/>
  <c r="D227" i="2"/>
  <c r="D226" i="2"/>
  <c r="D225" i="2"/>
  <c r="D224" i="2"/>
  <c r="D223" i="2"/>
  <c r="D222" i="2"/>
  <c r="D221" i="2"/>
  <c r="D220" i="2"/>
  <c r="Q220" i="2" s="1"/>
  <c r="D219" i="2"/>
  <c r="D218" i="2"/>
  <c r="D217" i="2"/>
  <c r="D216" i="2"/>
  <c r="D215" i="2"/>
  <c r="D214" i="2"/>
  <c r="D213" i="2"/>
  <c r="D212" i="2"/>
  <c r="Q212" i="2" s="1"/>
  <c r="D211" i="2"/>
  <c r="D210" i="2"/>
  <c r="D209" i="2"/>
  <c r="D208" i="2"/>
  <c r="D207" i="2"/>
  <c r="D206" i="2"/>
  <c r="D205" i="2"/>
  <c r="D204" i="2"/>
  <c r="Q204" i="2" s="1"/>
  <c r="D203" i="2"/>
  <c r="D202" i="2"/>
  <c r="D201" i="2"/>
  <c r="D200" i="2"/>
  <c r="D199" i="2"/>
  <c r="D198" i="2"/>
  <c r="D197" i="2"/>
  <c r="D196" i="2"/>
  <c r="Q196" i="2" s="1"/>
  <c r="D195" i="2"/>
  <c r="D194" i="2"/>
  <c r="D193" i="2"/>
  <c r="D192" i="2"/>
  <c r="D191" i="2"/>
  <c r="D190" i="2"/>
  <c r="D189" i="2"/>
  <c r="D188" i="2"/>
  <c r="Q188" i="2" s="1"/>
  <c r="D187" i="2"/>
  <c r="D186" i="2"/>
  <c r="D185" i="2"/>
  <c r="D184" i="2"/>
  <c r="D183" i="2"/>
  <c r="D182" i="2"/>
  <c r="D181" i="2"/>
  <c r="D180" i="2"/>
  <c r="Q180" i="2" s="1"/>
  <c r="D179" i="2"/>
  <c r="D178" i="2"/>
  <c r="D177" i="2"/>
  <c r="D176" i="2"/>
  <c r="D175" i="2"/>
  <c r="D174" i="2"/>
  <c r="D173" i="2"/>
  <c r="D172" i="2"/>
  <c r="Q172" i="2" s="1"/>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Q3" i="2" s="1"/>
  <c r="C8" i="11" l="1"/>
  <c r="L8" i="11" s="1"/>
  <c r="L4" i="11"/>
  <c r="L69" i="11"/>
  <c r="C7" i="11" a="1"/>
  <c r="C7" i="11" s="1"/>
  <c r="C9" i="11"/>
  <c r="L9" i="11" s="1"/>
  <c r="L7" i="10"/>
  <c r="C19" i="10"/>
  <c r="L19" i="10" s="1"/>
  <c r="L1" i="7"/>
  <c r="C16" i="7"/>
  <c r="L16" i="7" s="1"/>
  <c r="C11" i="7"/>
  <c r="L11" i="7" s="1"/>
  <c r="B27" i="7"/>
  <c r="C27" i="7" s="1"/>
  <c r="L27" i="7" s="1"/>
  <c r="C12" i="7"/>
  <c r="L12" i="7" s="1"/>
  <c r="B26" i="7"/>
  <c r="C26" i="7" s="1"/>
  <c r="L26" i="7" s="1"/>
  <c r="C10" i="7"/>
  <c r="L10" i="7" s="1"/>
  <c r="Q10" i="2"/>
  <c r="Q42" i="2"/>
  <c r="Q50" i="2"/>
  <c r="Q186" i="2"/>
  <c r="Q194" i="2"/>
  <c r="Q202" i="2"/>
  <c r="Q210" i="2"/>
  <c r="Q218" i="2"/>
  <c r="Q226" i="2"/>
  <c r="Q11" i="2"/>
  <c r="Q19" i="2"/>
  <c r="Q27" i="2"/>
  <c r="Q35" i="2"/>
  <c r="Q43" i="2"/>
  <c r="Q51" i="2"/>
  <c r="Q59" i="2"/>
  <c r="Q67" i="2"/>
  <c r="Q75" i="2"/>
  <c r="Q83" i="2"/>
  <c r="Q91" i="2"/>
  <c r="Q99" i="2"/>
  <c r="Q107" i="2"/>
  <c r="Q115" i="2"/>
  <c r="Q123" i="2"/>
  <c r="Q131" i="2"/>
  <c r="Q139" i="2"/>
  <c r="Q147" i="2"/>
  <c r="Q155" i="2"/>
  <c r="Q163" i="2"/>
  <c r="Q171" i="2"/>
  <c r="Q179" i="2"/>
  <c r="Q187" i="2"/>
  <c r="Q195" i="2"/>
  <c r="Q203" i="2"/>
  <c r="Q211" i="2"/>
  <c r="Q219" i="2"/>
  <c r="Q227" i="2"/>
  <c r="Q34" i="2"/>
  <c r="Q26" i="2"/>
  <c r="Q18" i="2"/>
  <c r="Q44" i="2"/>
  <c r="Q68" i="2"/>
  <c r="Q100" i="2"/>
  <c r="Q116" i="2"/>
  <c r="Q132" i="2"/>
  <c r="Q148" i="2"/>
  <c r="Q164" i="2"/>
  <c r="Q12" i="2"/>
  <c r="Q36" i="2"/>
  <c r="Q52" i="2"/>
  <c r="Q92" i="2"/>
  <c r="Q108" i="2"/>
  <c r="Q124" i="2"/>
  <c r="Q140" i="2"/>
  <c r="Q156" i="2"/>
  <c r="Q28" i="2"/>
  <c r="Q76" i="2"/>
  <c r="Q20" i="2"/>
  <c r="Q84" i="2"/>
  <c r="Q4" i="2"/>
  <c r="Q60" i="2"/>
  <c r="Q231" i="2"/>
  <c r="Q151" i="2"/>
  <c r="Q159" i="2"/>
  <c r="Q167" i="2"/>
  <c r="Q175" i="2"/>
  <c r="Q183" i="2"/>
  <c r="Q191" i="2"/>
  <c r="Q199" i="2"/>
  <c r="Q207" i="2"/>
  <c r="Q215" i="2"/>
  <c r="Q223" i="2"/>
  <c r="Q7" i="2"/>
  <c r="Q39" i="2"/>
  <c r="Q71" i="2"/>
  <c r="Q95" i="2"/>
  <c r="Q135" i="2"/>
  <c r="Q23" i="2"/>
  <c r="Q31" i="2"/>
  <c r="Q55" i="2"/>
  <c r="Q79" i="2"/>
  <c r="Q111" i="2"/>
  <c r="Q127" i="2"/>
  <c r="Q143" i="2"/>
  <c r="Q15" i="2"/>
  <c r="Q47" i="2"/>
  <c r="Q63" i="2"/>
  <c r="Q87" i="2"/>
  <c r="Q103" i="2"/>
  <c r="Q119" i="2"/>
  <c r="Q9" i="2"/>
  <c r="Q17" i="2"/>
  <c r="Q25" i="2"/>
  <c r="Q33" i="2"/>
  <c r="Q41" i="2"/>
  <c r="Q49" i="2"/>
  <c r="Q57" i="2"/>
  <c r="Q65" i="2"/>
  <c r="Q73" i="2"/>
  <c r="Q81" i="2"/>
  <c r="Q89" i="2"/>
  <c r="Q97" i="2"/>
  <c r="Q105" i="2"/>
  <c r="Q113" i="2"/>
  <c r="Q121" i="2"/>
  <c r="Q129" i="2"/>
  <c r="Q137" i="2"/>
  <c r="Q145" i="2"/>
  <c r="Q153" i="2"/>
  <c r="Q161" i="2"/>
  <c r="Q169" i="2"/>
  <c r="Q177" i="2"/>
  <c r="Q185" i="2"/>
  <c r="Q193" i="2"/>
  <c r="Q201" i="2"/>
  <c r="Q209" i="2"/>
  <c r="Q217" i="2"/>
  <c r="Q225" i="2"/>
  <c r="Q233" i="2"/>
  <c r="Q58" i="2"/>
  <c r="Q66" i="2"/>
  <c r="Q74" i="2"/>
  <c r="Q82" i="2"/>
  <c r="Q90" i="2"/>
  <c r="Q98" i="2"/>
  <c r="Q106" i="2"/>
  <c r="Q114" i="2"/>
  <c r="Q122" i="2"/>
  <c r="Q130" i="2"/>
  <c r="Q138" i="2"/>
  <c r="Q146" i="2"/>
  <c r="Q154" i="2"/>
  <c r="Q162" i="2"/>
  <c r="Q170" i="2"/>
  <c r="Q178" i="2"/>
  <c r="Q6" i="2"/>
  <c r="Q14" i="2"/>
  <c r="Q22" i="2"/>
  <c r="Q30" i="2"/>
  <c r="Q38" i="2"/>
  <c r="Q46" i="2"/>
  <c r="Q54" i="2"/>
  <c r="Q62" i="2"/>
  <c r="Q70" i="2"/>
  <c r="Q78" i="2"/>
  <c r="Q86" i="2"/>
  <c r="Q94" i="2"/>
  <c r="Q102" i="2"/>
  <c r="Q110" i="2"/>
  <c r="Q118" i="2"/>
  <c r="Q126" i="2"/>
  <c r="Q134" i="2"/>
  <c r="Q142" i="2"/>
  <c r="Q150" i="2"/>
  <c r="Q158" i="2"/>
  <c r="Q166" i="2"/>
  <c r="Q174" i="2"/>
  <c r="Q182" i="2"/>
  <c r="Q190" i="2"/>
  <c r="Q198" i="2"/>
  <c r="Q206" i="2"/>
  <c r="Q214" i="2"/>
  <c r="Q222" i="2"/>
  <c r="Q230" i="2"/>
  <c r="Q5" i="2"/>
  <c r="Q13" i="2"/>
  <c r="Q21" i="2"/>
  <c r="Q29" i="2"/>
  <c r="Q37" i="2"/>
  <c r="Q45" i="2"/>
  <c r="Q53" i="2"/>
  <c r="Q61" i="2"/>
  <c r="Q69" i="2"/>
  <c r="Q77" i="2"/>
  <c r="Q85" i="2"/>
  <c r="Q93" i="2"/>
  <c r="Q101" i="2"/>
  <c r="Q109" i="2"/>
  <c r="Q117" i="2"/>
  <c r="Q125" i="2"/>
  <c r="Q133" i="2"/>
  <c r="Q141" i="2"/>
  <c r="Q149" i="2"/>
  <c r="Q157" i="2"/>
  <c r="Q165" i="2"/>
  <c r="Q173" i="2"/>
  <c r="Q181" i="2"/>
  <c r="Q189" i="2"/>
  <c r="Q197" i="2"/>
  <c r="Q205" i="2"/>
  <c r="Q213" i="2"/>
  <c r="Q221" i="2"/>
  <c r="Q229" i="2"/>
  <c r="Q8" i="2"/>
  <c r="Q16" i="2"/>
  <c r="Q24" i="2"/>
  <c r="Q32" i="2"/>
  <c r="Q40" i="2"/>
  <c r="Q48" i="2"/>
  <c r="Q56" i="2"/>
  <c r="Q64" i="2"/>
  <c r="Q72" i="2"/>
  <c r="Q80" i="2"/>
  <c r="Q88" i="2"/>
  <c r="Q96" i="2"/>
  <c r="Q104" i="2"/>
  <c r="Q112" i="2"/>
  <c r="Q120" i="2"/>
  <c r="Q128" i="2"/>
  <c r="Q136" i="2"/>
  <c r="Q144" i="2"/>
  <c r="Q152" i="2"/>
  <c r="Q160" i="2"/>
  <c r="Q168" i="2"/>
  <c r="Q176" i="2"/>
  <c r="Q184" i="2"/>
  <c r="Q192" i="2"/>
  <c r="Q200" i="2"/>
  <c r="Q208" i="2"/>
  <c r="Q216" i="2"/>
  <c r="Q224" i="2"/>
  <c r="Q232" i="2"/>
  <c r="C19" i="11" l="1"/>
  <c r="L19" i="11" s="1"/>
  <c r="L7" i="11"/>
  <c r="C8" i="7"/>
  <c r="L8" i="7" s="1"/>
  <c r="L4" i="7"/>
  <c r="C9" i="7"/>
  <c r="L9" i="7" s="1"/>
  <c r="L102" i="7"/>
  <c r="C7" i="7" a="1"/>
  <c r="C7" i="7" s="1"/>
  <c r="C19" i="7" l="1"/>
  <c r="L19" i="7" s="1"/>
  <c r="L7"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D2" authorId="0" shapeId="0" xr:uid="{9CBAB1A0-9BE1-47E2-8DB5-168494EEA12B}">
      <text>
        <r>
          <rPr>
            <b/>
            <sz val="9"/>
            <color indexed="81"/>
            <rFont val="Tahoma"/>
            <family val="2"/>
          </rPr>
          <t>David Baez:</t>
        </r>
        <r>
          <rPr>
            <sz val="9"/>
            <color indexed="81"/>
            <rFont val="Tahoma"/>
            <family val="2"/>
          </rPr>
          <t xml:space="preserve">
=VLOOKUP(A2,'[Resucitó Letra D.xlsm]data-Cantos'!$A$3:$AP$235,11,FALSE)</t>
        </r>
      </text>
    </comment>
    <comment ref="M2" authorId="0" shapeId="0" xr:uid="{B69E181E-D768-4F4A-8E95-C4CE9153064D}">
      <text>
        <r>
          <rPr>
            <b/>
            <sz val="9"/>
            <color indexed="81"/>
            <rFont val="Tahoma"/>
            <family val="2"/>
          </rPr>
          <t>David Baez:</t>
        </r>
        <r>
          <rPr>
            <sz val="9"/>
            <color indexed="81"/>
            <rFont val="Tahoma"/>
            <family val="2"/>
          </rPr>
          <t xml:space="preserve">
=LET(
   texto, [@Cantos],
   caracteres, {"Á";"É";"Í";"Ó";"Ú";"Ñ";"á";"é";"í";"ó";"ú";"ñ";" ";".";"-";","},
   reemplazos, {"a";"e";"i";"o";"u";"n";"a";"e";"i";"o";"u";"n";"";"";"";""},
   LOWER(
      REDUCE(
         texto,
         SEQUENCE(COUNTA(caracteres)),
         LAMBDA(acc,i, SUBSTITUTE(acc, INDEX(caracteres, i), INDEX(reemplazos, i)))
      )
   )
)</t>
        </r>
      </text>
    </comment>
    <comment ref="N2" authorId="0" shapeId="0" xr:uid="{87E0807A-8E6F-4C99-A866-D41F938DDBB6}">
      <text>
        <r>
          <rPr>
            <b/>
            <sz val="9"/>
            <color indexed="81"/>
            <rFont val="Tahoma"/>
            <family val="2"/>
          </rPr>
          <t>David Baez:</t>
        </r>
        <r>
          <rPr>
            <sz val="9"/>
            <color indexed="81"/>
            <rFont val="Tahoma"/>
            <family val="2"/>
          </rPr>
          <t xml:space="preserve">
="""" &amp; TEXTJOIN(""",""",TRUE,Table223[@[Categoria1]:[Categoria7]]) &amp; """"</t>
        </r>
      </text>
    </comment>
    <comment ref="O2" authorId="0" shapeId="0" xr:uid="{337FB135-23FB-43EA-AA3A-F7A25FC77942}">
      <text>
        <r>
          <rPr>
            <b/>
            <sz val="9"/>
            <color indexed="81"/>
            <rFont val="Tahoma"/>
            <family val="2"/>
          </rPr>
          <t>David Baez:</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65A951F3-482C-4365-8CA9-5F26CE809B68}">
      <text>
        <r>
          <rPr>
            <b/>
            <sz val="9"/>
            <color indexed="81"/>
            <rFont val="Tahoma"/>
            <family val="2"/>
          </rPr>
          <t>David Baez:</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2005044D-F919-4232-926F-69ABDED647B3}">
      <text>
        <r>
          <rPr>
            <b/>
            <sz val="9"/>
            <color indexed="81"/>
            <rFont val="Tahoma"/>
            <family val="2"/>
          </rPr>
          <t>David Baez:</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49BF6412-36A8-456F-9A49-AA299E1C2F33}">
      <text>
        <r>
          <rPr>
            <b/>
            <sz val="9"/>
            <color indexed="81"/>
            <rFont val="Tahoma"/>
            <family val="2"/>
          </rPr>
          <t>David Baez:</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302F333B-F4E0-476C-BFA3-2E278C1A42C6}">
      <text>
        <r>
          <rPr>
            <b/>
            <sz val="9"/>
            <color indexed="81"/>
            <rFont val="Tahoma"/>
            <family val="2"/>
          </rPr>
          <t>David Baez:</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6C229DA5-4EDB-4F55-ABE3-BE4EB38629B0}">
      <text>
        <r>
          <rPr>
            <b/>
            <sz val="9"/>
            <color indexed="81"/>
            <rFont val="Tahoma"/>
            <family val="2"/>
          </rPr>
          <t>David Baez:</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BEE033CB-8F0D-4325-AA77-2DD7E5718307}">
      <text>
        <r>
          <rPr>
            <b/>
            <sz val="9"/>
            <color indexed="81"/>
            <rFont val="Tahoma"/>
            <family val="2"/>
          </rPr>
          <t>David Baez:</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6CBCAD98-8D6E-422E-B88B-F9F0477ABC7D}">
      <text>
        <r>
          <rPr>
            <b/>
            <sz val="9"/>
            <color indexed="81"/>
            <rFont val="Tahoma"/>
            <family val="2"/>
          </rPr>
          <t>David Baez:</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060AC1D6-1ADA-46D9-BEEF-B10D86943209}">
      <text>
        <r>
          <rPr>
            <b/>
            <sz val="9"/>
            <color indexed="81"/>
            <rFont val="Tahoma"/>
            <family val="2"/>
          </rPr>
          <t>David Baez:</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E59BFF56-FB64-447F-8652-8DBE70DB5CA1}">
      <text>
        <r>
          <rPr>
            <b/>
            <sz val="9"/>
            <color indexed="81"/>
            <rFont val="Tahoma"/>
            <family val="2"/>
          </rPr>
          <t>David Baez:</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L1" authorId="0" shapeId="0" xr:uid="{5FE41ED9-BB06-41BA-8647-A1073764760A}">
      <text>
        <r>
          <rPr>
            <b/>
            <sz val="9"/>
            <color indexed="81"/>
            <rFont val="Tahoma"/>
            <family val="2"/>
          </rPr>
          <t>David Baez:</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<sst xmlns="http://schemas.openxmlformats.org/spreadsheetml/2006/main" count="5477" uniqueCount="1154">
  <si>
    <t>Pg</t>
  </si>
  <si>
    <t>Cantos</t>
  </si>
  <si>
    <t>Categoria1</t>
  </si>
  <si>
    <t>Categoria2</t>
  </si>
  <si>
    <t>Categoria3</t>
  </si>
  <si>
    <t>Categoria4</t>
  </si>
  <si>
    <t>Categoria5</t>
  </si>
  <si>
    <t>Categoria6</t>
  </si>
  <si>
    <t>Categoria7</t>
  </si>
  <si>
    <t>Categoria8</t>
  </si>
  <si>
    <t>Categoria9</t>
  </si>
  <si>
    <t>A la víctima pascual</t>
  </si>
  <si>
    <t>Pascua</t>
  </si>
  <si>
    <t>Pentecostés</t>
  </si>
  <si>
    <t>A nadie demos ocasión de tropiezo</t>
  </si>
  <si>
    <t>Nuevo Testamento</t>
  </si>
  <si>
    <t>A ti levanto mis ojos</t>
  </si>
  <si>
    <t>Cuaresma</t>
  </si>
  <si>
    <t>Antiguo Testamento</t>
  </si>
  <si>
    <t>A ti, Señor, en mi clamor imploro</t>
  </si>
  <si>
    <t>A ti, Señor, levanto mi alma</t>
  </si>
  <si>
    <t>A ti, Señor, se debe la alabanza en Sión</t>
  </si>
  <si>
    <t>Abbá, Padre</t>
  </si>
  <si>
    <t>Entrada</t>
  </si>
  <si>
    <t>Abraham</t>
  </si>
  <si>
    <t>Aclamad al Señor</t>
  </si>
  <si>
    <t>Al despertar</t>
  </si>
  <si>
    <t xml:space="preserve">Alabad al Señor en el cielo </t>
  </si>
  <si>
    <t>Alegría, ha nacido el Salvador</t>
  </si>
  <si>
    <t>Adviento</t>
  </si>
  <si>
    <t>Navidad</t>
  </si>
  <si>
    <t>Niños</t>
  </si>
  <si>
    <t xml:space="preserve">Aleluya, Alabad al Señor </t>
  </si>
  <si>
    <t>Aleluya, bendecid al Señor</t>
  </si>
  <si>
    <t>Paz</t>
  </si>
  <si>
    <t>Aleluya, ya llegó el Reino</t>
  </si>
  <si>
    <t>Alzaos puertas</t>
  </si>
  <si>
    <t>Amén, amén, amén</t>
  </si>
  <si>
    <t>Amo al Señor</t>
  </si>
  <si>
    <t>Aquedah</t>
  </si>
  <si>
    <t>Así habla el amén</t>
  </si>
  <si>
    <t>Ave María I</t>
  </si>
  <si>
    <t>Vírgen María</t>
  </si>
  <si>
    <t>Ave María II (1984}</t>
  </si>
  <si>
    <t>Babilonia criminal</t>
  </si>
  <si>
    <t>Balaam</t>
  </si>
  <si>
    <t>Final</t>
  </si>
  <si>
    <t>Bendeciré al Señor en todo tiempo</t>
  </si>
  <si>
    <t>Comunión</t>
  </si>
  <si>
    <t>Bendice, alma mía, a Yahveh</t>
  </si>
  <si>
    <t>Bendita eres tú, María</t>
  </si>
  <si>
    <t xml:space="preserve">Bendito eres, Señor </t>
  </si>
  <si>
    <t>Bendito sea Dios</t>
  </si>
  <si>
    <t xml:space="preserve">Benedictus </t>
  </si>
  <si>
    <t xml:space="preserve">Cantad a Dios </t>
  </si>
  <si>
    <t>Cantad al Señor</t>
  </si>
  <si>
    <t xml:space="preserve">Cántico de los tres jóvenes </t>
  </si>
  <si>
    <t>Canto de Moisés</t>
  </si>
  <si>
    <t>Caritas Christi urget nos</t>
  </si>
  <si>
    <t>Carmen 63</t>
  </si>
  <si>
    <t xml:space="preserve">Como condenados a muerte </t>
  </si>
  <si>
    <t>Cómo es maravilloso</t>
  </si>
  <si>
    <t>Como la cierva</t>
  </si>
  <si>
    <t>Como oveja que ve</t>
  </si>
  <si>
    <t>Fracción Del Pan</t>
  </si>
  <si>
    <t>Consolad a mi pueblo</t>
  </si>
  <si>
    <t>Cristo es la luz</t>
  </si>
  <si>
    <t xml:space="preserve">Cuando el Señor </t>
  </si>
  <si>
    <t>Cuando Israel salió de Egipto</t>
  </si>
  <si>
    <t>Dayenú</t>
  </si>
  <si>
    <t>De Profundis</t>
  </si>
  <si>
    <t>Decidle a los de corazón cansado</t>
  </si>
  <si>
    <t xml:space="preserve">Delante de los ángeles </t>
  </si>
  <si>
    <t>Día de reposo</t>
  </si>
  <si>
    <t>Dice el Señor a mi Señor</t>
  </si>
  <si>
    <t xml:space="preserve">Dichoso el hombre </t>
  </si>
  <si>
    <t>El combate escatológico</t>
  </si>
  <si>
    <t>El Espíritu del Señor está sobre mí</t>
  </si>
  <si>
    <t>El jacal de los pastores</t>
  </si>
  <si>
    <t>El lagarero</t>
  </si>
  <si>
    <t>El Mesías león</t>
  </si>
  <si>
    <t xml:space="preserve">El necio piensa que Dios no </t>
  </si>
  <si>
    <t>El pueblo que caminaba en las tinieblas</t>
  </si>
  <si>
    <t>El Señor anuncia una noticia</t>
  </si>
  <si>
    <t>El Señor es mi pastor</t>
  </si>
  <si>
    <t>El Señor me ha dado</t>
  </si>
  <si>
    <t xml:space="preserve">Elí, Elí, lamá sabactaní </t>
  </si>
  <si>
    <t>En medio de aquel gentío</t>
  </si>
  <si>
    <t>En una noche oscura</t>
  </si>
  <si>
    <t>Eres digno de tomar el libro</t>
  </si>
  <si>
    <t>Eres hermoso</t>
  </si>
  <si>
    <t>Es paciente</t>
  </si>
  <si>
    <t xml:space="preserve">Escóndeme en lo oculto de </t>
  </si>
  <si>
    <t>Escuchad, islas lejanas</t>
  </si>
  <si>
    <t xml:space="preserve">Este es el día en que actuó </t>
  </si>
  <si>
    <t>Este es el mandamiento mío</t>
  </si>
  <si>
    <t>Evenu shalom alejem</t>
  </si>
  <si>
    <t>Extiendo mis manos</t>
  </si>
  <si>
    <t>Exultad, justos, en el Señor</t>
  </si>
  <si>
    <t xml:space="preserve">Felicidad para el hombre </t>
  </si>
  <si>
    <t>Gracias a Yahveh</t>
  </si>
  <si>
    <t>Gritad jubilosos</t>
  </si>
  <si>
    <t>Hacia ti, morada santa</t>
  </si>
  <si>
    <t>Hasta cuándo</t>
  </si>
  <si>
    <t>He aquí mi siervo</t>
  </si>
  <si>
    <t>He aquí que vengo presto</t>
  </si>
  <si>
    <t>He esperado en el Señor</t>
  </si>
  <si>
    <t>Hijas de Jerusalén</t>
  </si>
  <si>
    <t>Himno a Cristo luz</t>
  </si>
  <si>
    <t>Himno a la caridad</t>
  </si>
  <si>
    <t>Himno a la kenosis</t>
  </si>
  <si>
    <t>Himno de Adviento</t>
  </si>
  <si>
    <t>Himno de la Ascensión</t>
  </si>
  <si>
    <t>Himno de Pascua</t>
  </si>
  <si>
    <t>Huye, amado mío</t>
  </si>
  <si>
    <t>Id y anunciad a mis hermanos</t>
  </si>
  <si>
    <t>Improperios</t>
  </si>
  <si>
    <t>Jerusalén reconstruida</t>
  </si>
  <si>
    <t xml:space="preserve">Jesús recorría todas las </t>
  </si>
  <si>
    <t>La cordera de Dios</t>
  </si>
  <si>
    <t>La espada</t>
  </si>
  <si>
    <t>La marcha es dura</t>
  </si>
  <si>
    <t>La Salve</t>
  </si>
  <si>
    <t>La siega de las naciones</t>
  </si>
  <si>
    <t>La voz de mi amado</t>
  </si>
  <si>
    <t>Las armas de la luz</t>
  </si>
  <si>
    <t>Lauda Sión</t>
  </si>
  <si>
    <t>Levanto mis ojos a los montes</t>
  </si>
  <si>
    <t>Llegue hasta tu presencia mi clamor</t>
  </si>
  <si>
    <t>Llévame al cielo</t>
  </si>
  <si>
    <t>Magníficat</t>
  </si>
  <si>
    <t>María, casa de bendición</t>
  </si>
  <si>
    <t>María de Jasna Góra</t>
  </si>
  <si>
    <t>María, madre de la Iglesia</t>
  </si>
  <si>
    <t>María, madre del camino ardiente</t>
  </si>
  <si>
    <t>María, pequeña María</t>
  </si>
  <si>
    <t>Me enseñarás el camino de la vida</t>
  </si>
  <si>
    <t xml:space="preserve">Me has seducido, Señor </t>
  </si>
  <si>
    <t>Mirad qué estupendo</t>
  </si>
  <si>
    <t>Misericordia, Dios mío</t>
  </si>
  <si>
    <t>Misericordia mía, misericordia</t>
  </si>
  <si>
    <t xml:space="preserve">Mucho me han perseguido </t>
  </si>
  <si>
    <t>No está aquí, resucitó</t>
  </si>
  <si>
    <t>No hay en él parecer</t>
  </si>
  <si>
    <t>Noli me tangere</t>
  </si>
  <si>
    <t>Oh cielos, lloved de lo alto</t>
  </si>
  <si>
    <t xml:space="preserve">Oh Dios, por tu nombre </t>
  </si>
  <si>
    <t xml:space="preserve">Oh Dios, tú eres mi Dios </t>
  </si>
  <si>
    <t>Oh Jesús, amor mío</t>
  </si>
  <si>
    <t>Oh muerte ¿dónde está tu victoria?</t>
  </si>
  <si>
    <t>Oh Señor, nuestro Dios</t>
  </si>
  <si>
    <t>Os tomaré de entre las naciones</t>
  </si>
  <si>
    <t>Paloma incorrupta</t>
  </si>
  <si>
    <t>Por el amor de mis amigos</t>
  </si>
  <si>
    <t>Por qué esta noche es diferente</t>
  </si>
  <si>
    <t>Por qué las gentes conjuran</t>
  </si>
  <si>
    <t>Porque mi yugo es suave</t>
  </si>
  <si>
    <t>Qué amables son tus moradas</t>
  </si>
  <si>
    <t xml:space="preserve">Qué estupendo, qué alegría </t>
  </si>
  <si>
    <t>Quién es esta que sube del desierto</t>
  </si>
  <si>
    <t>Quién nos separará</t>
  </si>
  <si>
    <t>Quiero andar, madre, a Jerusalén</t>
  </si>
  <si>
    <t>Quiero cantar</t>
  </si>
  <si>
    <t>Resucitó</t>
  </si>
  <si>
    <t>Resurrexit</t>
  </si>
  <si>
    <t>Salve, reina de los cielos</t>
  </si>
  <si>
    <t>Se encontraron dos ángeles</t>
  </si>
  <si>
    <t>Señor, ayúdame a no dudar de ti</t>
  </si>
  <si>
    <t>Señor, no me corrijas en tu cólera</t>
  </si>
  <si>
    <t xml:space="preserve">Sermón de la montaña </t>
  </si>
  <si>
    <t>Shlom lej Mariam</t>
  </si>
  <si>
    <t>Si el Señor no construye la casa</t>
  </si>
  <si>
    <t>Si habéis resucitado con Cristo</t>
  </si>
  <si>
    <t xml:space="preserve">Si hoy escucháis su voz </t>
  </si>
  <si>
    <t>Si me he refugiado en el Señor</t>
  </si>
  <si>
    <t>Sión, madre de todos los pueblos</t>
  </si>
  <si>
    <t>Sola a Solo</t>
  </si>
  <si>
    <t>Stabat Mater dolorosa</t>
  </si>
  <si>
    <t>Sube Dios entre aclamaciones</t>
  </si>
  <si>
    <t>Te estoy llamando, Señor</t>
  </si>
  <si>
    <t>Te he manifestado mi pecado</t>
  </si>
  <si>
    <t>Tú has cubierto de vergüenza la muerte</t>
  </si>
  <si>
    <t>Tú que eres fiel</t>
  </si>
  <si>
    <t>Un retoño brota del tronco de Jesé</t>
  </si>
  <si>
    <t>Una gran señal</t>
  </si>
  <si>
    <t>Urí, urí, urá</t>
  </si>
  <si>
    <t>Vamos ya, pastores</t>
  </si>
  <si>
    <t>Ven del Líbano</t>
  </si>
  <si>
    <t>Ven, Espíritu Santo</t>
  </si>
  <si>
    <t>Ven, Hijo del Hombre</t>
  </si>
  <si>
    <t>Veni creator</t>
  </si>
  <si>
    <t>Viene el Señor</t>
  </si>
  <si>
    <t>Virgen de la maravilla</t>
  </si>
  <si>
    <t>Vivid alegres</t>
  </si>
  <si>
    <t>Vosotros sois la luz del mundo</t>
  </si>
  <si>
    <t>Ya viene mi Dios</t>
  </si>
  <si>
    <t>Yahveh, tú eres mi Dios</t>
  </si>
  <si>
    <t>Yo te amo, Señor</t>
  </si>
  <si>
    <t>Yo vengo a reunir</t>
  </si>
  <si>
    <t>Zaqueo</t>
  </si>
  <si>
    <t>Aclamaciones a la oración de los fieles</t>
  </si>
  <si>
    <t>Aleluya interleccional</t>
  </si>
  <si>
    <t>Aleluya Pascual</t>
  </si>
  <si>
    <t>Antífona para el evangelio</t>
  </si>
  <si>
    <t>Bendición del agua</t>
  </si>
  <si>
    <t>Celebración penitencial (bendición penitencial )</t>
  </si>
  <si>
    <t>Cordero de Dios</t>
  </si>
  <si>
    <t>Credo</t>
  </si>
  <si>
    <t>Gloria a Dios en lo alto del cielo</t>
  </si>
  <si>
    <t>Orinario</t>
  </si>
  <si>
    <t>Letanías de los santos</t>
  </si>
  <si>
    <t>Letanías penitenciales i</t>
  </si>
  <si>
    <t>Penitencial</t>
  </si>
  <si>
    <t>Padre nuestro</t>
  </si>
  <si>
    <t>Plegaria eucarística ii Modelo I</t>
  </si>
  <si>
    <t>Plegaria eucarística ii Modelo II</t>
  </si>
  <si>
    <t xml:space="preserve">Plegaria eucarística iv </t>
  </si>
  <si>
    <t>Prefacio para Adviento y Navidad</t>
  </si>
  <si>
    <t>Prefacio para el tiempo Pascual</t>
  </si>
  <si>
    <t>Pregón Pascual</t>
  </si>
  <si>
    <t>Salmodia para el evangelio</t>
  </si>
  <si>
    <t>Salmodia para el rosario</t>
  </si>
  <si>
    <t>Salmodia para el salmo responsorial</t>
  </si>
  <si>
    <t>Salmodias para la oración de los fieles</t>
  </si>
  <si>
    <t>Salmodias para laudes</t>
  </si>
  <si>
    <t xml:space="preserve">Santo Palomeras 65 </t>
  </si>
  <si>
    <t>Santo Melodía hebraica</t>
  </si>
  <si>
    <t>Santo Palestina 74</t>
  </si>
  <si>
    <t>Santo Roma 77</t>
  </si>
  <si>
    <t>Santo 1982</t>
  </si>
  <si>
    <t>Santo 1988</t>
  </si>
  <si>
    <t>Te deum</t>
  </si>
  <si>
    <t>Como el impulso que siente la ira</t>
  </si>
  <si>
    <t>Cuando dormía</t>
  </si>
  <si>
    <t>Débora</t>
  </si>
  <si>
    <t>El mismo Dios</t>
  </si>
  <si>
    <t xml:space="preserve">El sembrador </t>
  </si>
  <si>
    <t>He aquí que nuestro espejo es el Señor</t>
  </si>
  <si>
    <t>Himno a la Cruz Gloriosa</t>
  </si>
  <si>
    <t xml:space="preserve">Jacob </t>
  </si>
  <si>
    <t>Ninguno puede servir a dos señores</t>
  </si>
  <si>
    <t xml:space="preserve">No resistáis al mal </t>
  </si>
  <si>
    <t>No sufras por los malvados</t>
  </si>
  <si>
    <t>Oh Señor, mi corazón ya no es ambicioso</t>
  </si>
  <si>
    <t>Señor, tú me escrutas y conoces</t>
  </si>
  <si>
    <t xml:space="preserve">Shemá Israel </t>
  </si>
  <si>
    <t>Sientate solitario y silencioso</t>
  </si>
  <si>
    <t>Tú eres mi esperanza, Señor</t>
  </si>
  <si>
    <t>A la cena del Cordero</t>
  </si>
  <si>
    <t xml:space="preserve">Adónde te escondiste, amado </t>
  </si>
  <si>
    <t>Como destila la miel</t>
  </si>
  <si>
    <t xml:space="preserve">Como lirio entre los cardos </t>
  </si>
  <si>
    <t>Hermosa eres, amiga mía</t>
  </si>
  <si>
    <t xml:space="preserve">La paloma voló </t>
  </si>
  <si>
    <t xml:space="preserve">Me robaste el corazón </t>
  </si>
  <si>
    <t xml:space="preserve">Suba el esposo al leño de su tálamo </t>
  </si>
  <si>
    <t>// Datos de los cantos</t>
  </si>
  <si>
    <r>
      <t>const</t>
    </r>
    <r>
      <rPr>
        <sz val="13"/>
        <color rgb="FFD4D4D4"/>
        <rFont val="Consolas"/>
        <family val="3"/>
      </rPr>
      <t xml:space="preserve"> songs = [</t>
    </r>
  </si>
  <si>
    <t>id</t>
  </si>
  <si>
    <t>pg</t>
  </si>
  <si>
    <t>ID</t>
  </si>
  <si>
    <t>{id:</t>
  </si>
  <si>
    <t>Precatecumenado</t>
  </si>
  <si>
    <t>Catecumenado</t>
  </si>
  <si>
    <t>Categoria</t>
  </si>
  <si>
    <t>Subtitulo</t>
  </si>
  <si>
    <t xml:space="preserve">Secuencia de Pascua - Himno lat. «Victimae paschall laudes» </t>
  </si>
  <si>
    <t>2ª Corintios 6,3ss</t>
  </si>
  <si>
    <t>Salmo 123 (122)</t>
  </si>
  <si>
    <t>Salmo 142 (141)</t>
  </si>
  <si>
    <t>Salmo 25 (24)</t>
  </si>
  <si>
    <t>Salmo 65 (64)</t>
  </si>
  <si>
    <t>Romanos 8,15–17</t>
  </si>
  <si>
    <t>Génesis 18,1–5 – Teofanía de Mambré</t>
  </si>
  <si>
    <t>Salmo 100 (99)</t>
  </si>
  <si>
    <t xml:space="preserve">Salmo 17 (16) </t>
  </si>
  <si>
    <t xml:space="preserve">Salmo 148 </t>
  </si>
  <si>
    <t>Villancico (Kiko Argüello)</t>
  </si>
  <si>
    <t>Salmo 150</t>
  </si>
  <si>
    <t>Salmo 1.34 (1.33) - Melodía hebraica</t>
  </si>
  <si>
    <t>Apocalipsis 19,6-9</t>
  </si>
  <si>
    <t>Salmo 24 (23)</t>
  </si>
  <si>
    <t xml:space="preserve">Apocalipsis 7,12-14 </t>
  </si>
  <si>
    <t>Salmo 116 (114-115)</t>
  </si>
  <si>
    <t>Gn 22,1-19 - Del Targum Neofiti sobre el sacrificio de Isaac</t>
  </si>
  <si>
    <t>Ap 3,14-20</t>
  </si>
  <si>
    <t>Nm 23,7-24</t>
  </si>
  <si>
    <t>Lucas 1,42-45</t>
  </si>
  <si>
    <t>Daniel 3,52-57</t>
  </si>
  <si>
    <t>Efesios 1,3-13</t>
  </si>
  <si>
    <t>Lucas 1,67-80</t>
  </si>
  <si>
    <t>Salmo 67 (68) 2.4-7</t>
  </si>
  <si>
    <t>Salmo 117 (116)</t>
  </si>
  <si>
    <t>Daniel 3,57-58</t>
  </si>
  <si>
    <t>Éxodo 15,1-18</t>
  </si>
  <si>
    <t>2ª Corintios 5,14.15.17.21</t>
  </si>
  <si>
    <t>(Rabindranath Tagore)*</t>
  </si>
  <si>
    <t>1ª Corintios 4,9-13</t>
  </si>
  <si>
    <t>Salmo 133 (132)</t>
  </si>
  <si>
    <t>Salmo 42-43 (41-42)</t>
  </si>
  <si>
    <t>Kontáklon (Romano el Meloda)</t>
  </si>
  <si>
    <t xml:space="preserve">Isaías 40,1-11 - Melodía hebraica </t>
  </si>
  <si>
    <t>Himno - Juan 8,12; 14,6</t>
  </si>
  <si>
    <t>Salmo 126 (125)</t>
  </si>
  <si>
    <t>Salmo 114 (113)</t>
  </si>
  <si>
    <t>De la Hagadá de Pésaj hebrea</t>
  </si>
  <si>
    <t>Salmo 130 (129)</t>
  </si>
  <si>
    <t>Isaías 35,4ss</t>
  </si>
  <si>
    <t>Salmo 138 (137)</t>
  </si>
  <si>
    <t>Juan 8,52</t>
  </si>
  <si>
    <t>Salmo 110 (109)</t>
  </si>
  <si>
    <t>Salmo 1</t>
  </si>
  <si>
    <t>Apocalipsis 19,11-20</t>
  </si>
  <si>
    <t>Lucas 4,18 – Isaías 61,1-3</t>
  </si>
  <si>
    <t>Cantar de los Cantares 1,2-8</t>
  </si>
  <si>
    <t>Isaías 63,1-6</t>
  </si>
  <si>
    <t>Comentario al Apocalipsis (Victorino de Pettau)</t>
  </si>
  <si>
    <t>Salmo 14 (13)</t>
  </si>
  <si>
    <t>Isaías 9,1-5</t>
  </si>
  <si>
    <t>Salmo 68 (67)</t>
  </si>
  <si>
    <t>Salmo 23 (22)</t>
  </si>
  <si>
    <t>Isaías 50,4-10  - Tercer canto del Siervo de Yahveh</t>
  </si>
  <si>
    <t>Salmo 22 (21)</t>
  </si>
  <si>
    <t>Lucas 8,42b-48</t>
  </si>
  <si>
    <t>Subida al Monte Carmelo – San Juan de la Cruz</t>
  </si>
  <si>
    <t>Apocalipsis 5,9ss</t>
  </si>
  <si>
    <t xml:space="preserve">Salmo 45 (44) </t>
  </si>
  <si>
    <t xml:space="preserve">Himno al Espíritu Santo (Kiko Argüello) </t>
  </si>
  <si>
    <t>Salmo 27 (26)</t>
  </si>
  <si>
    <t>Isaias 49,1-16 - Segundo canto de Siervo de Yahveh</t>
  </si>
  <si>
    <t>Melodía hebraica</t>
  </si>
  <si>
    <t>Oda XXVII de Salomón</t>
  </si>
  <si>
    <t>Isaías 12,1ss</t>
  </si>
  <si>
    <t>Himno procesional eucarístico (Kiko Argüello)</t>
  </si>
  <si>
    <t>Isaías 42,1-4; Mateo 12,18-21 - Primer canto de Siervo de Yahveh</t>
  </si>
  <si>
    <t>Apocalipsis 22,12-16</t>
  </si>
  <si>
    <t>Salmo 40 (39)</t>
  </si>
  <si>
    <t>Lucas 23,28-46</t>
  </si>
  <si>
    <t>Himno vespertino (San Gregorio Nacianceno)</t>
  </si>
  <si>
    <t>1 Corintios 13,1-7</t>
  </si>
  <si>
    <t>Filipenses 2,1-11</t>
  </si>
  <si>
    <t>Himno lat. «Vox clara ecce Intonat»</t>
  </si>
  <si>
    <t xml:space="preserve">Himno de Laudes del tiempo Pascual, de la Ascensión a Pentecostés  / Himno de la liturgia de las horas </t>
  </si>
  <si>
    <t>Himno lat. «Aurora lucis rutiiat»</t>
  </si>
  <si>
    <t>Cantar de los Cantares 8,10-14</t>
  </si>
  <si>
    <t>Mateo 28,10.16-20</t>
  </si>
  <si>
    <t>Adoración de la santa Cruz el Viernes santo</t>
  </si>
  <si>
    <t>Tobias 13,11-17</t>
  </si>
  <si>
    <t xml:space="preserve">Mateo 9,35ss; 10 </t>
  </si>
  <si>
    <t>Mateo 1,18s; 2,13s.18</t>
  </si>
  <si>
    <t>Ezequiel 21,14-22</t>
  </si>
  <si>
    <t>Espiritual negro «Go down, Moses»</t>
  </si>
  <si>
    <t>Himno lat. «Salve Regina»</t>
  </si>
  <si>
    <t>Juan 4,31-38</t>
  </si>
  <si>
    <t>Cantar de los Cantares 2,8-17</t>
  </si>
  <si>
    <t>cf Efesios 6,11.ss</t>
  </si>
  <si>
    <t xml:space="preserve">Secuencia del Corpus Christi (Santo Tomas de Aquino) </t>
  </si>
  <si>
    <t>Filipenses 1,23</t>
  </si>
  <si>
    <t>Lucas 1,46-55</t>
  </si>
  <si>
    <t>Juan 2,1–11 – Las Bodas de Caná</t>
  </si>
  <si>
    <t xml:space="preserve">Himno a la Virgen de Jasna Göra, Częstochowa Polonia (Kiko Argüello) </t>
  </si>
  <si>
    <t>Juan 19,26-34</t>
  </si>
  <si>
    <t>Himno a la Virgen del Tercer Milenio (Kiko Argüello)</t>
  </si>
  <si>
    <t>Himno a la Virgen María (Kiko Argüello)</t>
  </si>
  <si>
    <t>Jeremias 20,7-18</t>
  </si>
  <si>
    <t>Mateo 28,1-8</t>
  </si>
  <si>
    <t>Isaías 53,2ss - Cuarto canto del Siervo de Yahveh</t>
  </si>
  <si>
    <t>Juan 20,15-17</t>
  </si>
  <si>
    <t>Isaías 45,8</t>
  </si>
  <si>
    <t>(Kiko Argüello)</t>
  </si>
  <si>
    <t>1 Corintios 15</t>
  </si>
  <si>
    <t>Salmo 8</t>
  </si>
  <si>
    <t>Ezequiel 36,24-28</t>
  </si>
  <si>
    <t>Kontákion (Romano el Meloda)</t>
  </si>
  <si>
    <t xml:space="preserve">Hchos de los Apostoles 2,1-13 </t>
  </si>
  <si>
    <t>Haggadá de Pesaj - Melodía hebraica</t>
  </si>
  <si>
    <t>Salmo 2</t>
  </si>
  <si>
    <t>Mateo 11,28ss</t>
  </si>
  <si>
    <t>Cantar de los Cantares 8,5-7</t>
  </si>
  <si>
    <t>Romanos 8,34-39</t>
  </si>
  <si>
    <t>Canto sefardí</t>
  </si>
  <si>
    <t>Juan 11,25s</t>
  </si>
  <si>
    <t>Himno lat. «Ave, Regina Caelorum»</t>
  </si>
  <si>
    <t>Salmo 6</t>
  </si>
  <si>
    <t>Lucas 6,20-38</t>
  </si>
  <si>
    <t>Ave María en arameo antiguo</t>
  </si>
  <si>
    <t>Colosense 3,1-4</t>
  </si>
  <si>
    <t>Himno latin</t>
  </si>
  <si>
    <t>Homilía Pascual (Melltón de Sardes)</t>
  </si>
  <si>
    <t>Isaías 11,1-11</t>
  </si>
  <si>
    <t>Apocalipsis 12</t>
  </si>
  <si>
    <t>Cantar de los cantares 4,8ss</t>
  </si>
  <si>
    <t>Secuencia de Pentecostés - Himno latin. «Veni, Sancte Spiritus»</t>
  </si>
  <si>
    <t>Apocalipsis 21,17ss</t>
  </si>
  <si>
    <t>Salmo 93 (92) - Apocalipsis 1,5-7</t>
  </si>
  <si>
    <t>(Dante Allghlerl)</t>
  </si>
  <si>
    <t>Filipenses 4,4ss</t>
  </si>
  <si>
    <t xml:space="preserve">Mateo 5,14ss </t>
  </si>
  <si>
    <t>Isaías 25,1-8</t>
  </si>
  <si>
    <t>Isaías 66,18-21</t>
  </si>
  <si>
    <t>Lucas 19,1-10</t>
  </si>
  <si>
    <t>Respuestas a las oraciones de los fieles, Modelo I, II, III, IV</t>
  </si>
  <si>
    <t>Modelo I, II, III</t>
  </si>
  <si>
    <t>Apropiado para el tiempo Pascual</t>
  </si>
  <si>
    <t>Tiempo de Cuaresma</t>
  </si>
  <si>
    <t>De la liturgia bautismal de la Vigilia Pascual</t>
  </si>
  <si>
    <t>Acción de gracias</t>
  </si>
  <si>
    <t>Después de la consagración</t>
  </si>
  <si>
    <t>Símbolo Apostólico</t>
  </si>
  <si>
    <t>Himno Litúrgico</t>
  </si>
  <si>
    <t>Letanía para la Celebración Penitencial – modelo abreviado</t>
  </si>
  <si>
    <t>Letanía para la Celebración Penitencial</t>
  </si>
  <si>
    <t>Tiempo de la Elección</t>
  </si>
  <si>
    <t>Modelo I</t>
  </si>
  <si>
    <t>Modelo II (1987)</t>
  </si>
  <si>
    <t>(1988)</t>
  </si>
  <si>
    <t>Prefacio IV de Adviento*</t>
  </si>
  <si>
    <t>Prefacio I de Pascua*</t>
  </si>
  <si>
    <t>«Exsultet»</t>
  </si>
  <si>
    <t xml:space="preserve">Juan 3,11-20 </t>
  </si>
  <si>
    <t>Santo Rosario</t>
  </si>
  <si>
    <t>Para las solemnidades</t>
  </si>
  <si>
    <t>Modelo I, II, III, IV, V</t>
  </si>
  <si>
    <t>Palomeras 65</t>
  </si>
  <si>
    <t xml:space="preserve">Melodía hebraica </t>
  </si>
  <si>
    <t>Palestina 74</t>
  </si>
  <si>
    <t>Roma 77</t>
  </si>
  <si>
    <t>Himno</t>
  </si>
  <si>
    <t>Oda VII de Salomón</t>
  </si>
  <si>
    <t xml:space="preserve">Cantar de los Cantares 5,2ss </t>
  </si>
  <si>
    <t>Jueces 5</t>
  </si>
  <si>
    <t>2 Corintios 4,6-12</t>
  </si>
  <si>
    <t>Marcos 4,3ss</t>
  </si>
  <si>
    <t>Oda XIII de Salomón</t>
  </si>
  <si>
    <t>Homilía La Santa Pascua (Anónimo s. II)</t>
  </si>
  <si>
    <t xml:space="preserve">Genesis 32,23-29 </t>
  </si>
  <si>
    <t xml:space="preserve">Mateo 6,24-33 </t>
  </si>
  <si>
    <t>Mateo 5,38ss</t>
  </si>
  <si>
    <t>Lamentaciones 3</t>
  </si>
  <si>
    <t>Oda XXIX de Salomón</t>
  </si>
  <si>
    <t>Himno lat. «Ad cenam Agni providi»</t>
  </si>
  <si>
    <t xml:space="preserve">Cántico espiritual (San Juan de la Cruz) </t>
  </si>
  <si>
    <t>Oda XL de Salomón</t>
  </si>
  <si>
    <t xml:space="preserve">Cantar de los cantares 1,13ss </t>
  </si>
  <si>
    <t>Cantar de los cantares 6-7</t>
  </si>
  <si>
    <t>Oda XXIV de Salomón</t>
  </si>
  <si>
    <t>Cantar de los cantares 4,9 - 5,1</t>
  </si>
  <si>
    <t>Himno (San Quodvultdeus)</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</si>
  <si>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</si>
  <si>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</si>
  <si>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</si>
  <si>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</si>
  <si>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</si>
  <si>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</si>
  <si>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</si>
  <si>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</si>
  <si>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</si>
  <si>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</si>
  <si>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</si>
  <si>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</si>
  <si>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</si>
  <si>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</si>
  <si>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</si>
  <si>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</si>
  <si>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</si>
  <si>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</si>
  <si>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</si>
  <si>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</si>
  <si>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</si>
  <si>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</si>
  <si>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</si>
  <si>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</si>
  <si>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</si>
  <si>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</si>
  <si>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</si>
  <si>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</si>
  <si>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</si>
  <si>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</si>
  <si>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</si>
  <si>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Lucas  1,28ss</t>
  </si>
  <si>
    <t xml:space="preserve">Lucas  1,28ss - 1984 </t>
  </si>
  <si>
    <t>Juan 15,12ss</t>
  </si>
  <si>
    <t>Deuteronomio 6,4-9</t>
  </si>
  <si>
    <t>NameNoSpace</t>
  </si>
  <si>
    <t>alavictimapascual</t>
  </si>
  <si>
    <t>anadiedemosocasiondetropiezo</t>
  </si>
  <si>
    <t>atilevantomisojos</t>
  </si>
  <si>
    <t>atisenorenmiclamorimploro</t>
  </si>
  <si>
    <t>atisenorlevantomialma</t>
  </si>
  <si>
    <t>atisenorsedebelaalabanzaension</t>
  </si>
  <si>
    <t>abbapadre</t>
  </si>
  <si>
    <t>abraham</t>
  </si>
  <si>
    <t>aclamadalsenor</t>
  </si>
  <si>
    <t>aldespertar</t>
  </si>
  <si>
    <t>alabadalsenorenelcielo</t>
  </si>
  <si>
    <t>alegriahanacidoelsalvador</t>
  </si>
  <si>
    <t>aleluyaalabadalsenor</t>
  </si>
  <si>
    <t>aleluyabendecidalsenor</t>
  </si>
  <si>
    <t>aleluyayallegoelreino</t>
  </si>
  <si>
    <t>alzaospuertas</t>
  </si>
  <si>
    <t>amenamenamen</t>
  </si>
  <si>
    <t>amoalsenor</t>
  </si>
  <si>
    <t>aquedah</t>
  </si>
  <si>
    <t>asihablaelamen</t>
  </si>
  <si>
    <t>avemariai</t>
  </si>
  <si>
    <t>babiloniacriminal</t>
  </si>
  <si>
    <t>balaam</t>
  </si>
  <si>
    <t>bendecirealsenorentodotiempo</t>
  </si>
  <si>
    <t>bendicealmamiaayahveh</t>
  </si>
  <si>
    <t>benditaerestumaria</t>
  </si>
  <si>
    <t>benditoeressenor</t>
  </si>
  <si>
    <t>benditoseadios</t>
  </si>
  <si>
    <t>benedictus</t>
  </si>
  <si>
    <t>cantadadios</t>
  </si>
  <si>
    <t>cantadalsenor</t>
  </si>
  <si>
    <t>canticodelostresjovenes</t>
  </si>
  <si>
    <t>cantodemoises</t>
  </si>
  <si>
    <t>caritaschristiurgetnos</t>
  </si>
  <si>
    <t>carmen63</t>
  </si>
  <si>
    <t>comocondenadosamuerte</t>
  </si>
  <si>
    <t>comoesmaravilloso</t>
  </si>
  <si>
    <t>comolacierva</t>
  </si>
  <si>
    <t>comoovejaqueve</t>
  </si>
  <si>
    <t>consoladamipueblo</t>
  </si>
  <si>
    <t>cristoeslaluz</t>
  </si>
  <si>
    <t>cuandoelsenor</t>
  </si>
  <si>
    <t>cuandoisraelsaliodeegipto</t>
  </si>
  <si>
    <t>dayenu</t>
  </si>
  <si>
    <t>deprofundis</t>
  </si>
  <si>
    <t>decidlealosdecorazoncansado</t>
  </si>
  <si>
    <t>delantedelosangeles</t>
  </si>
  <si>
    <t>diadereposo</t>
  </si>
  <si>
    <t>diceelsenoramisenor</t>
  </si>
  <si>
    <t>dichosoelhombre</t>
  </si>
  <si>
    <t>elcombateescatologico</t>
  </si>
  <si>
    <t>elespiritudelsenorestasobremi</t>
  </si>
  <si>
    <t>eljacaldelospastores</t>
  </si>
  <si>
    <t>ellagarero</t>
  </si>
  <si>
    <t>elmesiasleon</t>
  </si>
  <si>
    <t>elneciopiensaquediosno</t>
  </si>
  <si>
    <t>elpuebloquecaminabaenlastinieblas</t>
  </si>
  <si>
    <t>elsenoranunciaunanoticia</t>
  </si>
  <si>
    <t>elsenoresmipastor</t>
  </si>
  <si>
    <t>elsenormehadado</t>
  </si>
  <si>
    <t>elielilamasabactani</t>
  </si>
  <si>
    <t>enmediodeaquelgentio</t>
  </si>
  <si>
    <t>enunanocheoscura</t>
  </si>
  <si>
    <t>eresdignodetomarellibro</t>
  </si>
  <si>
    <t>ereshermoso</t>
  </si>
  <si>
    <t>espaciente</t>
  </si>
  <si>
    <t>escondemeenloocultode</t>
  </si>
  <si>
    <t>escuchadislaslejanas</t>
  </si>
  <si>
    <t>esteeseldiaenqueactuo</t>
  </si>
  <si>
    <t>esteeselmandamientomio</t>
  </si>
  <si>
    <t>evenushalomalejem</t>
  </si>
  <si>
    <t>extiendomismanos</t>
  </si>
  <si>
    <t>exultadjustosenelsenor</t>
  </si>
  <si>
    <t>felicidadparaelhombre</t>
  </si>
  <si>
    <t>graciasayahveh</t>
  </si>
  <si>
    <t>gritadjubilosos</t>
  </si>
  <si>
    <t>haciatimoradasanta</t>
  </si>
  <si>
    <t>hastacuando</t>
  </si>
  <si>
    <t>heaquimisiervo</t>
  </si>
  <si>
    <t>heaquiquevengopresto</t>
  </si>
  <si>
    <t>heesperadoenelsenor</t>
  </si>
  <si>
    <t>hijasdejerusalen</t>
  </si>
  <si>
    <t>himnoacristoluz</t>
  </si>
  <si>
    <t>himnoalacaridad</t>
  </si>
  <si>
    <t>himnoalakenosis</t>
  </si>
  <si>
    <t>himnodeadviento</t>
  </si>
  <si>
    <t>himnodelaascension</t>
  </si>
  <si>
    <t>himnodepascua</t>
  </si>
  <si>
    <t>huyeamadomio</t>
  </si>
  <si>
    <t>idyanunciadamishermanos</t>
  </si>
  <si>
    <t>improperios</t>
  </si>
  <si>
    <t>jerusalenreconstruida</t>
  </si>
  <si>
    <t>jesusrecorriatodaslas</t>
  </si>
  <si>
    <t>lacorderadedios</t>
  </si>
  <si>
    <t>laespada</t>
  </si>
  <si>
    <t>lamarchaesdura</t>
  </si>
  <si>
    <t>lasalve</t>
  </si>
  <si>
    <t>lasiegadelasnaciones</t>
  </si>
  <si>
    <t>lavozdemiamado</t>
  </si>
  <si>
    <t>lasarmasdelaluz</t>
  </si>
  <si>
    <t>laudasion</t>
  </si>
  <si>
    <t>levantomisojosalosmontes</t>
  </si>
  <si>
    <t>lleguehastatupresenciamiclamor</t>
  </si>
  <si>
    <t>llevamealcielo</t>
  </si>
  <si>
    <t>magnificat</t>
  </si>
  <si>
    <t>mariacasadebendicion</t>
  </si>
  <si>
    <t>mariadejasnagora</t>
  </si>
  <si>
    <t>mariamadredelaiglesia</t>
  </si>
  <si>
    <t>mariamadredelcaminoardiente</t>
  </si>
  <si>
    <t>mariapequenamaria</t>
  </si>
  <si>
    <t>meensenaraselcaminodelavida</t>
  </si>
  <si>
    <t>mehasseducidosenor</t>
  </si>
  <si>
    <t>miradqueestupendo</t>
  </si>
  <si>
    <t>misericordiadiosmio</t>
  </si>
  <si>
    <t>misericordiamiamisericordia</t>
  </si>
  <si>
    <t>muchomehanperseguido</t>
  </si>
  <si>
    <t>noestaaquiresucito</t>
  </si>
  <si>
    <t>nohayenelparecer</t>
  </si>
  <si>
    <t>nolimetangere</t>
  </si>
  <si>
    <t>ohcieloslloveddeloalto</t>
  </si>
  <si>
    <t>ohdiosportunombre</t>
  </si>
  <si>
    <t>ohdiostueresmidios</t>
  </si>
  <si>
    <t>ohjesusamormio</t>
  </si>
  <si>
    <t>ohmuerte¿dondeestatuvictoria?</t>
  </si>
  <si>
    <t>ohsenornuestrodios</t>
  </si>
  <si>
    <t>ostomaredeentrelasnaciones</t>
  </si>
  <si>
    <t>palomaincorrupta</t>
  </si>
  <si>
    <t>pentecostes</t>
  </si>
  <si>
    <t>porelamordemisamigos</t>
  </si>
  <si>
    <t>porqueestanocheesdiferente</t>
  </si>
  <si>
    <t>porquelasgentesconjuran</t>
  </si>
  <si>
    <t>porquemiyugoessuave</t>
  </si>
  <si>
    <t>queamablessontusmoradas</t>
  </si>
  <si>
    <t>queestupendoquealegria</t>
  </si>
  <si>
    <t>quienesestaquesubedeldesierto</t>
  </si>
  <si>
    <t>quiennosseparara</t>
  </si>
  <si>
    <t>quieroandarmadreajerusalen</t>
  </si>
  <si>
    <t>quierocantar</t>
  </si>
  <si>
    <t>resucito</t>
  </si>
  <si>
    <t>resurrexit</t>
  </si>
  <si>
    <t>salvereinadeloscielos</t>
  </si>
  <si>
    <t>seencontrarondosangeles</t>
  </si>
  <si>
    <t>senorayudameanodudardeti</t>
  </si>
  <si>
    <t>senornomecorrijasentucolera</t>
  </si>
  <si>
    <t>sermondelamontana</t>
  </si>
  <si>
    <t>shlomlejmariam</t>
  </si>
  <si>
    <t>sielsenornoconstruyelacasa</t>
  </si>
  <si>
    <t>sihabeisresucitadoconcristo</t>
  </si>
  <si>
    <t>sihoyescuchaissuvoz</t>
  </si>
  <si>
    <t>simeherefugiadoenelsenor</t>
  </si>
  <si>
    <t>sionmadredetodoslospueblos</t>
  </si>
  <si>
    <t>solaasolo</t>
  </si>
  <si>
    <t>stabatmaterdolorosa</t>
  </si>
  <si>
    <t>subediosentreaclamaciones</t>
  </si>
  <si>
    <t>teestoyllamandosenor</t>
  </si>
  <si>
    <t>tehemanifestadomipecado</t>
  </si>
  <si>
    <t>tuhascubiertodevergüenzalamuerte</t>
  </si>
  <si>
    <t>tuqueeresfiel</t>
  </si>
  <si>
    <t>unretonobrotadeltroncodejese</t>
  </si>
  <si>
    <t>unagransenal</t>
  </si>
  <si>
    <t>uriuriura</t>
  </si>
  <si>
    <t>vamosyapastores</t>
  </si>
  <si>
    <t>vendellibano</t>
  </si>
  <si>
    <t>venespiritusanto</t>
  </si>
  <si>
    <t>venhijodelhombre</t>
  </si>
  <si>
    <t>venicreator</t>
  </si>
  <si>
    <t>vieneelsenor</t>
  </si>
  <si>
    <t>virgendelamaravilla</t>
  </si>
  <si>
    <t>vividalegres</t>
  </si>
  <si>
    <t>vosotrossoislaluzdelmundo</t>
  </si>
  <si>
    <t>yavienemidios</t>
  </si>
  <si>
    <t>yahvehtueresmidios</t>
  </si>
  <si>
    <t>yoteamosenor</t>
  </si>
  <si>
    <t>yovengoareunir</t>
  </si>
  <si>
    <t>zaqueo</t>
  </si>
  <si>
    <t>aclamacionesalaoraciondelosfieles</t>
  </si>
  <si>
    <t>aleluyainterleccional</t>
  </si>
  <si>
    <t>aleluyapascual</t>
  </si>
  <si>
    <t>antifonaparaelevangelio</t>
  </si>
  <si>
    <t>bendiciondelagua</t>
  </si>
  <si>
    <t>celebracionpenitencial(bendicionpenitencial)</t>
  </si>
  <si>
    <t>corderodedios</t>
  </si>
  <si>
    <t>credo</t>
  </si>
  <si>
    <t>gloriaadiosenloaltodelcielo</t>
  </si>
  <si>
    <t>letaniasdelossantos</t>
  </si>
  <si>
    <t>letaniaspenitencialesi</t>
  </si>
  <si>
    <t>padrenuestro</t>
  </si>
  <si>
    <t>plegariaeucaristicaiimodeloi</t>
  </si>
  <si>
    <t>plegariaeucaristicaiimodeloii</t>
  </si>
  <si>
    <t>plegariaeucaristicaiv</t>
  </si>
  <si>
    <t>prefacioparaadvientoynavidad</t>
  </si>
  <si>
    <t>prefacioparaeltiempopascual</t>
  </si>
  <si>
    <t>pregonpascual</t>
  </si>
  <si>
    <t>salmodiaparaelevangelio</t>
  </si>
  <si>
    <t>salmodiaparaelrosario</t>
  </si>
  <si>
    <t>salmodiaparaelsalmoresponsorial</t>
  </si>
  <si>
    <t>salmodiasparalaoraciondelosfieles</t>
  </si>
  <si>
    <t>salmodiasparalaudes</t>
  </si>
  <si>
    <t>santopalomeras65</t>
  </si>
  <si>
    <t>santomelodiahebraica</t>
  </si>
  <si>
    <t>santopalestina74</t>
  </si>
  <si>
    <t>santoroma77</t>
  </si>
  <si>
    <t>santo1982</t>
  </si>
  <si>
    <t>santo1988</t>
  </si>
  <si>
    <t>tedeum</t>
  </si>
  <si>
    <t>comoelimpulsoquesientelaira</t>
  </si>
  <si>
    <t>cuandodormia</t>
  </si>
  <si>
    <t>debora</t>
  </si>
  <si>
    <t>elmismodios</t>
  </si>
  <si>
    <t>elsembrador</t>
  </si>
  <si>
    <t>heaquiquenuestroespejoeselsenor</t>
  </si>
  <si>
    <t>himnoalacruzgloriosa</t>
  </si>
  <si>
    <t>jacob</t>
  </si>
  <si>
    <t>ningunopuedeserviradossenores</t>
  </si>
  <si>
    <t>noresistaisalmal</t>
  </si>
  <si>
    <t>nosufrasporlosmalvados</t>
  </si>
  <si>
    <t>ohsenormicorazonyanoesambicioso</t>
  </si>
  <si>
    <t>senortumeescrutasyconoces</t>
  </si>
  <si>
    <t>shemaisrael</t>
  </si>
  <si>
    <t>sientatesolitarioysilencioso</t>
  </si>
  <si>
    <t>tueresmiesperanzasenor</t>
  </si>
  <si>
    <t>alacenadelcordero</t>
  </si>
  <si>
    <t>adondeteescondisteamado</t>
  </si>
  <si>
    <t>comodestilalamiel</t>
  </si>
  <si>
    <t>comolirioentreloscardos</t>
  </si>
  <si>
    <t>hermosaeresamigamia</t>
  </si>
  <si>
    <t>lapalomavolo</t>
  </si>
  <si>
    <t>merobasteelcorazon</t>
  </si>
  <si>
    <t>subaelesposoallenodesutalamo</t>
  </si>
  <si>
    <t>Moments</t>
  </si>
  <si>
    <t xml:space="preserve"> ="""" &amp; TEXTJOIN(""",""",TRUE,Table6[@[Categoria1]:[Antiguo Testamento]]) &amp; """"</t>
  </si>
  <si>
    <t>Content</t>
  </si>
  <si>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</si>
  <si>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</si>
  <si>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</si>
  <si>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</si>
  <si>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</si>
  <si>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</si>
  <si>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</si>
  <si>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</si>
  <si>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</si>
  <si>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</si>
  <si>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</si>
  <si>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aleluya Pascual cristo jesús ha resucitado. aleluya.</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</si>
  <si>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</si>
  <si>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</si>
  <si>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</si>
  <si>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</si>
  <si>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</si>
  <si>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</si>
  <si>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</si>
  <si>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</si>
  <si>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</si>
  <si>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</si>
  <si>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</si>
  <si>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</si>
  <si>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</si>
  <si>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</si>
  <si>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</si>
  <si>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</si>
  <si>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</si>
  <si>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</si>
  <si>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</si>
  <si>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</si>
  <si>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</si>
  <si>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</si>
  <si>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</si>
  <si>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</si>
  <si>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</si>
  <si>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</si>
  <si>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</si>
  <si>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</si>
  <si>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</si>
  <si>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</si>
  <si>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</si>
  <si>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</si>
  <si>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</si>
  <si>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</si>
  <si>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</si>
  <si>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</si>
  <si>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</si>
  <si>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</si>
  <si>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</si>
  <si>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</si>
  <si>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</si>
  <si>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</si>
  <si>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</si>
  <si>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</si>
  <si>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</si>
  <si>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</si>
  <si>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</si>
  <si>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</si>
  <si>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</si>
  <si>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</si>
  <si>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</si>
  <si>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</si>
  <si>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</si>
  <si>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</si>
  <si>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</si>
  <si>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</si>
  <si>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</si>
  <si>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</si>
  <si>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</si>
  <si>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</si>
  <si>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</si>
  <si>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</si>
  <si>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</si>
  <si>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</si>
  <si>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</si>
  <si>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</si>
  <si>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</si>
  <si>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</si>
  <si>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</si>
  <si>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</si>
  <si>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</si>
  <si>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</si>
  <si>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</si>
  <si>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</si>
  <si>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</si>
  <si>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a la cena del cordero himno lat. «ad cenam agni providi» a la cena del cordero, vestidos con blancas túnicas, atravesado el mar rojo, cantamos a cristo, el Señor. su cuerpo lleno de amor, sobre la mesa es el pan vivo. y su sangre sobre el altar, es el cáliz del nuevo pacto. manso cordero inmolado, es cristo, nuestra Pascua. su cuerpo adorable es el verdadero pan ácimo. a. a la cena del cordero  c. en esta hora admirable retornan los antiguos prodigios, su brazo potente nos salva del ángel de la muerte. irradia sobre la iglesia el gozo Pascual, oh señor, y une a tu gran victoria a los que han renovado el bautismo. a. a la cena del cordero  sea honor, alabanza y gloria, a cristo victorioso de la muerte, al padre y al santo espíritu ahora y por los siglos eternos. a. amén.</t>
  </si>
  <si>
    <t xml:space="preserve">a ti señor, levanto mi alma: salmo 25 (24): a ti, señor, levanto mi alma, a ti, oh Dios mío. en ti confío, señor, no triunfen sobre mí mis enemigos. muéstrame, señor, tu camino, enséñame, señor, tu sendero. a ti, señor, levanto mi alma  acuérdate, señor, de tu ternura, de tu inmensa compasión, que son de siempre. de mis pecados, señor, no te acuerdes, acuérdate, señor, que eres misericordia. rocíame, señor, de tu misericordia. sumérgeme, señor, en tu misericordia. a ti, señor, levanto mi alma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</si>
  <si>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nos saciaremos de los bienes de tu casa, de la santidad de tu templo. con los prodigios de tu amor tú nos hablas, con los portentos de tu justicia nos respondes. a ti que escuchas la oración, viene todo mortal, viene todo mortal. a ti que escuchas la oración</t>
  </si>
  <si>
    <t xml:space="preserve">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</si>
  <si>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</si>
  <si>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 xml:space="preserve">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</si>
  <si>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 xml:space="preserve">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</si>
  <si>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 xml:space="preserve">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</si>
  <si>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 xml:space="preserve">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</si>
  <si>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 xml:space="preserve">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porque apenas he sentido tu voz  a maría, bendita maría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</si>
  <si>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c bendito eres sobre el trono, sobre el trono de tu reino: a a ti gloria y alabanza  dn 3,52-57 c bendito entre querubines, tú, que sondeas los abismos: a. a ti gloria y alabanza   bendito eres, señor, en la bóveda del cielo. a. a ti honor y alabanza, a ti gloria por los siglos. c criaturas todas del señor, a. bendecid al señor.  ensalzadlo con himnos por los siglos, a. ensalzadlo con himnos por los siglos.</t>
  </si>
  <si>
    <t xml:space="preserve">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en él tenemos la redención, el perdón de los pecados, según la riqueza de su amor, para que en la plenitud de los tiempos cristo sea todo en todos. a. para ser alabanza  a. bendito sea Dios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</si>
  <si>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</si>
  <si>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al señor sal 117 (116) cantad al señor, pueblos todos de la tierra, naciones, dadle gloria.  porque grande es su amor hacia nosotros, es eterna su misericordia, naciones, dadle gloria. a. cantad al señor   porque firme es su amor hacia nosotros, su fidelidad dura por siempre, naciones, dadle gloria.</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</si>
  <si>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</si>
  <si>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 xml:space="preserve">están rotas mis ataduras, pagadas mis deudas, mis puertas de par en par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¡me voy a todas partes! a. ¡ganaré mi reino </t>
  </si>
  <si>
    <t xml:space="preserve">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</si>
  <si>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a. hemos venido a ser ..</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</si>
  <si>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te hiciste como yo para que te recibiera, en el aspecto como yo para que de ti me revistiera, y así no tuviera miedo al encontrarte, a ti, el inmortal, la plenitud de los tiempos. 2  a. tú eres el camino ..   </t>
  </si>
  <si>
    <t xml:space="preserve">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a. espera en Dios  c porque él, él es tu salvación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</si>
  <si>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de tu vida?  ¡háblame: no pases, te ruego, sin hablarme, hijo mío, hijo mío y Dios mío! a. ¡hijo mío, hijo mío y Dios mío!</t>
  </si>
  <si>
    <t xml:space="preserve">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</si>
  <si>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c ¡ay, si tú fueras mi hermano, te podría besar, al encontrarte en la puerta! a. os conjuro..</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</si>
  <si>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c si nos hubiera librado de todos los ídolos y no nos hubiera dado todas sus riquezas: a eso nos habría bastado  c si nos hubiera dado todas sus riquezas y no hubiera abierto el mar para nosotros: a eso nos habría bastado   si hubiera abierto el mar para nosotros y no hubiera hundido a nuestros opresores: a. eso nos habría bastado  c si hubiera hundido a nuestros opresores y no nos hubiera abierto un camino en el desierto: a eso nos habría bastado   si nos hubiera abierto un camino en el desierto y no nos hubiera nutrido con el pan de la vida: a eso nos habría bastado  c si nos hubiera nutrido con el pan de la vida y no nos hubiera dado el día del señor: a. eso nos habría bastado   si nos hubiera dado el día del señor y no nos hubiera sellado una nueva alianza: a. eso nos habría bastado  c si hubiera hecho con nosotros una nueva alianza y no nos hubiera hecho entrar en su iglesia: a. eso nos habría bastado  c si nos hubiera hecho entrar en su iglesia y no hubiera construido en nosotros su templo: a. eso nos habría bastado  si hubiera construido en nosotros su templo y no lo hubiera llenado de su santo espíritu: a. eso nos habría bastado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</si>
  <si>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 xml:space="preserve">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</si>
  <si>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</si>
  <si>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 xml:space="preserve">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</si>
  <si>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 xml:space="preserve">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</si>
  <si>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</si>
  <si>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 xml:space="preserve">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</si>
  <si>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</si>
  <si>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c y mientras nosotros morimos el mundo recibe la vida. a. y mientras nosotros morimos el mundo recibe la vida. a. llevando siempre</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</si>
  <si>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</si>
  <si>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</si>
  <si>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</si>
  <si>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</si>
  <si>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</si>
  <si>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</si>
  <si>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</si>
  <si>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</si>
  <si>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</si>
  <si>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</si>
  <si>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</si>
  <si>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</si>
  <si>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</si>
  <si>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</si>
  <si>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</si>
  <si>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</si>
  <si>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</si>
  <si>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</si>
  <si>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</si>
  <si>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</si>
  <si>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</si>
  <si>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c. «¿quién es ésta que surge como la aurora, bella como la luna, esplendente como el sol?» ¡qué bella eres, oh amor, qué bella eres, oh delicia! bellísima como jerusalén, bellísima como jerusalén, jerusalén ¡aay! jerusalén, jerusalén, jerusalén. 1  a. hermosa eres    </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</si>
  <si>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</si>
  <si>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c en el temor es mi defensa, en el tropiezo me da fuerzas, en la victoria es la corona, en la lucha ella es mi premio. árbol de vida eterna, misterio del universo. columna de la tierra, tu cima toca el cielo y en tus brazos abiertos brilla el amor de Dios. a la cruz gloriosa    </t>
  </si>
  <si>
    <t xml:space="preserve">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</si>
  <si>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</si>
  <si>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</si>
  <si>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</si>
  <si>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 xml:space="preserve">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yo te he abierto un camino en el desierto, yo te he alimentado con el maná, te he introducido en la tierra prometida, y tú, y tú, me has preparado la cruz. ¡oh pueblo mío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</si>
  <si>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a. aleluya,aleluya,aleluya,aleluya. aleluya,aleluya,aleluya,aleluya.</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</si>
  <si>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</si>
  <si>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la espada ezequiel 21,14-22  espada, espada, bruñida para matar. a. espada, espada, bruñida para matar.  maría, maría, madre de Dios. a. maría, maría, madre de Dios.  grita, hijo de hombre, grita, hijo de hombre: la espada es para mi pueblo, espada para mi pueblo. a. espada, espada . maría, maría   gira a tu derecha, gira hacia tu izquierda, allí donde tus filos quedarán saciados, allí donde se saciará mi alma. a. espada, espada . maría, maría   bruñida para matar, bruñida para matar. grita, hijo de hombre, grita, hijo de hombre: la espada es para mi pueblo, espada para mi pueblo. a. espada, espada  maría, maría </t>
  </si>
  <si>
    <t xml:space="preserve">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c. mas los diseños se perdieron y lloraban los ángeles del cielo; los diseños de aquellos que no siguieron hacer su voluntad. porque el señor ha mostrado su camino, y ha dado a aquellos que lo siguen la gracia de revestirse de su santidad. a. la paloma voló </t>
  </si>
  <si>
    <t xml:space="preserve">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jn 4,31-38 ya se reúnen los segadores, a ya se reúnen los segadores, y reciben el salario y recogen fruto para la vida eterna, a para la vida eterna. a. ¿no decís vosotros  yo os he mandado a segar lo que vosotros no habéis trabajado; otros se fatigaron y vosotros os aprovecháis de su fatiga; de modo que el sembrador se alegra, se alegra con el segador. a. ¿no decís vosotros </t>
  </si>
  <si>
    <t xml:space="preserve">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</si>
  <si>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</si>
  <si>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</si>
  <si>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</si>
  <si>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</si>
  <si>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</si>
  <si>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</si>
  <si>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de jasna góra mater abscondita, at semper solicita; tu, redemptoris mater, ora pro nobis. surge como débora, sálvanos como judit, canta como ana, intercede como ester. maría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</si>
  <si>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</si>
  <si>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</si>
  <si>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 xml:space="preserve">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</si>
  <si>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</si>
  <si>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 xml:space="preserve">misericordia mía, misericordia: salmo 51 (50) misericordia mía, misericordia  bis a. c misericordia, Dios mío, por tu bondad, por tu inmensa compasión borra mi culpa; lava del todo mi delito, limpia mi pecado. 1  a. misericordia mía  c pues yo reconozco mi culpa, tengo siempre presente mi pecado: contra ti, contra ti sólo pequé, cometí la maldad que aborreces. a. misericordia mía  c en la sentencia tendrás razón, en el juicio resultarás inocente. mira, en la culpa nací, pecador me concibió mi madre. a. misericordia mía  c te gusta un corazón sincero, y en mi interiorme inculcas sabiduría. rocíame con el hisopo: quedaré limpio; lávame: quedaré más blanco que la nieve. a. misericordia mía  c hazme oír el gozo y la alegría, que se alegren los huesos quebrantados. aparta de mi pecado tu vista, borra en mí toda culpa. a misericordia mía  c. oh Dios, crea en mí un corazón puro, renuévame por dentro con espíritu firme; no me arrojes lejos de tu rostro, no me quites tu santo espíritu. 2  a. misericordia mía  c. devuélveme la alegría de tu salvación, afiánzame con espíritu generoso; enseñaré a los malvados tus caminos, los pecadores volverán a ti. a. misericordia mía  c. líbrame de la sangre, oh Dios, Dios, salvador mío, y cantará mi lengua tu justicia. señor, me abrirás los labios, y mi boca proclamará tu alabanza. a. misericordia mía  c los sacrificios no te satisfacen: si te ofreciera un holocausto, tú no lo querrías. mi sacrificio es un espíritu quebrantado; un corazón quebrantado y humillado, tú no lo desprecias. a. misericordia mía  c señor, por tu bondad, favorece a sión, reconstruye las murallas de jerusalén   </t>
  </si>
  <si>
    <t xml:space="preserve">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a mucho me han perseguido </t>
  </si>
  <si>
    <t xml:space="preserve">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a. mirad las aves del cielo  a. mirad los lirios del campo  a. buscad el reino de Dios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</si>
  <si>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</si>
  <si>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c pero fue él, el que cargó con los pecados. pero fue él, el que cargó con los dolores. a. todos nosotros andábamos errantes. maltratado, mas él se sometió, no abrió la boca, como cordero llevado al matadero. ante quien se vuelve el rostro ••• a ¡maltratado!</t>
  </si>
  <si>
    <t xml:space="preserve">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</si>
  <si>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 xml:space="preserve">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c somos las lágrimas, que nadie enjuga. c marana thá, marana thá. c somos dolor, nadie nos mira. c marana thá, marana thá. a oh cielos, lloved de lo alto </t>
  </si>
  <si>
    <t xml:space="preserve">oh Dios, tú eres mi Dios: salmo 63(62): oh Dios, tú eres mi Dios, te anhelo desde la aurora, sedienta de ti está mi alma. sedienta de ti está mi alma, ansia de ti tiene mi carne: tierra reseca y árida, tierra reseca y árida, sin agua. a. oh Dios, tú eres mi Dios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c. saciada de ti está mi alma, te canta con júbilo mi boca, porque tú eres mi auxilio y a la sombra de tus alas exulto. a. oh Dios, tú eres mi Dios </t>
  </si>
  <si>
    <t xml:space="preserve">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c. tú has sido crucificado por mí, para que yo reciba la salvación de ti. tú has recibido la muerte de mí, para que yo reciba la vida de ti. tú has recibido la sepultura de mí, para que yo reciba la resurrección de ti. a. oh jesús, amor mío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</si>
  <si>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a. aleluya,aleluya,aleluya</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</si>
  <si>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c. aquietada y acallada está mi alma  c. espera israel, en el señor. espera israel en el señor, ahora y siempre</t>
  </si>
  <si>
    <t xml:space="preserve">¡oh señor, nuestro Dios!: salmo 8: a ¡oh señor, nuestro Dios, qué admirable es tu nombre por toda la tierra, tu nombre, hasta el cielo se eleva tu amor! c. con la boca de los niños pequeños afirmas tu gloria, oh señor, y reduces al silencio enemigos y rebeldes. a. ¡oh señor, nuestro Dios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</si>
  <si>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 xml:space="preserve">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c. pondré mi espíritu dentro de vosotros y haré que caminéis según mi palabra. vosotros seréis mi pueblo y yo seré vuestro Dios. a. os tomaré de entre las naciones </t>
  </si>
  <si>
    <t xml:space="preserve">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c Dios te salve, maría, radiante como el sol. a ti suplican todos los hombres. a ti pedimos por la iglesia: dale nuevo vigor de gracia y santidad. a Dios te salve, maría </t>
  </si>
  <si>
    <t xml:space="preserve">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c. tenían un corazón como tú, como yo, que una mano de hielo oprimía, tenían los ojos llenos de lágrimas. pensaban sin duda en el amigo perdido, en la mujer dejada en la puerta de la casa, en la cruz levantada en la cima del monte. a. si sientes un soplo del cielo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</si>
  <si>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</si>
  <si>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</si>
  <si>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n/., de nuestro obispo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</si>
  <si>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c por el amor . .. paz contigo. c pedid la paz, pedid la paz para jerusalén: a. que sea la paz, que sea la paz, con todos los que te aman. a jerusalén, jerusalén  a la lalalalala, la lalalalala, la la lalala. la lalalalala, la lalalalala, la la lalal</t>
  </si>
  <si>
    <t xml:space="preserve">¿por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</si>
  <si>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</si>
  <si>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 xml:space="preserve">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</si>
  <si>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 xml:space="preserve">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</si>
  <si>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a. dichosos los que viven   el santo viaje.</t>
  </si>
  <si>
    <t>¡qué estupendo, qué alegría!: sal 133 (132): ¡qué estupendo, qué alegría! ¡los hermanos siempre unidos! es como ungüento que desciende por la barba, por la barba de aarón. a. es como ungüento que desciende por la barba, por la barba de aarón. a. ¡qué estupendo, qué alegría  c. como rocío que desciende del hermón sobre el monte de sión, a. como rocío que desciende del hermón sobre el monte de sión. a. ¡qué estupendo, qué alegría  c. nos bendice el señor desde lo alto, la vida nos da eternamente, a. nos bendice el señor desde lo alto, la vida nos da eternamente. a. ¡qué estupendo, qué alegria.</t>
  </si>
  <si>
    <t xml:space="preserve">¿quién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</si>
  <si>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 xml:space="preserve">¿quién nos separará? romanos 8,34-39 ¿quién nos separará, quién nos separará, del amor de Dios? c ¿acaso cristo jesús, el que murió, más aún el que resucitó, el que a la derecha de Dios intercede por nosotros? a ¿quién nos separará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</si>
  <si>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la la, la  la lalala. hazme comer las hierbas, que pueda saciar mis ansias, que son ansias de amistad, que son ansias de humildad, que son ansias, que son ansias de obediencia. a en el sendero .•. a. adonai elohenu, adonai elohenu, adonai ejad.</t>
  </si>
  <si>
    <t xml:space="preserve">quiero cantar sal 57 (56) quiero cantar, a ti quiero cantar, despierta, despierta gloria mía despierta, arpa y cítara. misericordia, Dios mío, misericordia, que mi alma se refugia en ti. me refugio a la sombra de tus alas, hasta que pase el peligro. a. quiero cantar  c. invoco a Dios, al Dios altísimo, a Dios, que ha hecho tanto por mí. desde el cielo me envía la salvación, confunde a los que ansían matarme. a. quiero cantar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c. te daré gracias ante los pueblos, señor, cantaré, cantaré ante las naciones, porque tu amor ha sido grande conmigo, tu bondad más alta que los cielos. a. quiero cantar </t>
  </si>
  <si>
    <t>resucitó (kiko argüello) resucitó, resucitó, resucitó, aleluya. aleluya, aleluya, aleluya, resucitó. c. la muerte, ¿dónde está la muerte?, ¿dónde está mi muerte?, ¿dónde su victoria? a. resucitó  c. gracias sean dadas al padre, que nos pasó a su reino, donde se vive de amor. a. resucitó  resucitó (kiko argüello) c. alegría, alegría, hermanos, que si hoy nos queremos es porque resucitó. a. resucitó  c. si con él morimos, con él vivimos, con él cantamos: ¡aleluya! a. aleluya,aleluya, aleluya, resucitó. resucitó, resucitó, resucitó, aleluya.</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</si>
  <si>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gloria, gloria  c. ¿crees tú esto? ¿crees tú esto? sí, yo creo que tú eres el cristo, el hijo de Dios, que ha de venir al mundo. cf. jn 11,25s a. resurrexit, resurrexit  gloria, gloria  la, la, la, la, la la, la la la la, la la, la la; la, la, la, la, la la, la, la la la. resurrexit, resurrexit  gloria, gloria  aleluya, aleluya, aleluya, aleluya. aleluya.</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</si>
  <si>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</si>
  <si>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c ¡cómo te contemplaba en el santuario viendo tu fuerza y tu gloria! tu gracia vale más que la vida, te alabarán mis labios. a. mi alma está sedienta de ti  modelo 11 iv domingo de Pascua - ciclo a - sal 23 (22)  el señor es mi pastor, nada me falta; el señor es mi pastor, nada me falta. c preparas una mesa ante mí, enfrente de mis enemigos, bis a. me unges la cabeza con perfume, y mi copa rebosa. a. el señor es mi pastor  c tu bondad y tu misericordia me acompañan a todos los días de mi vida, y habitaré en la casa del señor por años sin término. el señor es mi pastor </t>
  </si>
  <si>
    <t xml:space="preserve">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</si>
  <si>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 xml:space="preserve">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</si>
  <si>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</si>
  <si>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</si>
  <si>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</si>
  <si>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c. vuélvete, señor, recobra mi alma, sáname tú, señor, por tu misericordia. que nadie entre los muertos te recuerda, ni en los infiernos se canta tu alabanza. a. que nadie entre los muertos te recuerda, ni en los infiernos se canta tu alabanza. a. señor, no me corrijas  c. estoy cansado de gemir, inundo de lágrimas mi cama, mis ojos se consumen en la angustia, envejezco entre enemigos. apartaos de mí, malvados, que el señor escucha mis sollozos, que el señor acoge mi oración. a. señor, no me corrijas  c. y tú, señor, ¿hasta cuándo? a. y tú, señor, ¿hasta cuándo?</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</si>
  <si>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bis c. maría, ayúdanos, maría, ayúdanos. ¡virgen maría! ¡ay ay aaay aaaaaaaaay! [melisma] ¡ayúdanos! a. santa, santa maría  a. shlom lej mariam</t>
  </si>
  <si>
    <t xml:space="preserve">si el señor no construye la casa: sal 127 (126): si el señor no construye la casa, en vano se cansan los constructores. si el señor no guarda la ciudad, en vano vigilan los centinelas, si el señor no guarda la ciudad. a. si el señor  en vano madrugáis al levantaros, el descanso retrasáis, para conseguir el pan: Dios lo da a sus amigos mientras duermen. Dios lo da a sus amigos mientras duermen. a. si el señor  don del señor son los hijos, son como flechas en manos de un guerrero, los hijos de la juventud. ¡dichoso el hombre que tiene llena su aljaba! no temerá cuando lleguen sus enemigos. a. si el señor </t>
  </si>
  <si>
    <t xml:space="preserve">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</si>
  <si>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 xml:space="preserve">si hoy escucháis su voz: salmo 95 (94): si hoy escucháis su voz no endurezcáis el corazón. c. venid, aclamemos al señor, demos vítores a la roca que nos salva; bis a. entremos a su presencia dándole gracias, aclamándolo con cantos y salmos. a. si hoy escucháis su voz  c. porque el señor es un Dios grande, más grande que todos los Dioses; suyo es el mar, suya es la tierra, son suyas las cumbres de los montes. a. si hoy escucháis su voz  c. entrad, postrémonos por tierra, bendiciendo al señor, creador nuestro. porque él es nuestro Dios y nosotros su pueblo, el rebaño que él conduce. a. si hoy escucháis su voz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</si>
  <si>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 xml:space="preserve">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</si>
  <si>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stabat mater dolorosa: himno latin: stabat mater dolorosa iuxta crucem lacrimosa, dum pendebat filius. era su alma un gemido, era un dolor, era un grito, cuando una espada la atravesó. oh qué triste y afligida está la bendita madre del unigénito. stabat mater dolorosa  cuál es el hombre que no llora al ver a la madre de cristo en tanto suplicio? por los pecados de su gente ella ve a jesús en tormentos, y sometido a los azotes. stabat mater dolorosa  bis a. himno lat. ella ve a su hijo amado que muere desolado, y que entrega su espíritu. oh, cristo, cuando yo deba morir, por tu bendita madre hazme conseguir la palma de la victoria. amén, amén, amén.</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</si>
  <si>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</si>
  <si>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cantad para Dios, cantad, cantad para Dios, cantad! cantad para Dios, cantad, cantad para Dios, cantad! sube Dios entre aclamaciones </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</si>
  <si>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a ti, señor, miran mis ojos, en ti me refugio, ¡no desampares mi alma! guárdame tú del lazo que me tienden, de las trampas de tantos enemigos. caigan ellos, cada uno en su red, que yo, unido a ti, paso indemne, que yo, unido a ti, paso indemne. te estoy llamando    </t>
  </si>
  <si>
    <t xml:space="preserve">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</si>
  <si>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</si>
  <si>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hazme conocer el camino, la vía que he de seguir. líbrame de mis enemigos, señor, que me refugio en ti. tú que eres fiel. .. enséñame a cumplir tu voluntad, porque tú eres mi Dios; tu espíritu me guíe, tu espíritu me guíe por tierra llana. tú que eres fiel. ..</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</si>
  <si>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</si>
  <si>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 xml:space="preserve">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</si>
  <si>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 xml:space="preserve">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</si>
  <si>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 xml:space="preserve">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</si>
  <si>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levántate deprisa, amada mía, ven, paloma, ven. porque el invierno ya ha pasado, el canto de la alondra ya se oye. las flores aparecen en la tierra, el fuerte sol ha llegado. levántate deprisa, amada mía, ven, paloma, ven. busqué el amor del alma mía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</si>
  <si>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¡señor! ¡señor! signore! signore!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</si>
  <si>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él viene en las nubes y todos le verán, también aquellos que le traspasaron; todos los reyes y pueblos de la tierra se lamentarán, se lamentarán. a él la gloria y el poder</t>
  </si>
  <si>
    <t xml:space="preserve">virgen de la maravilla: (dante alighieri): maría, hija de tu hijo, madre de jesús y madre nuestra. virgen de la maravilla. maría, tú la creatura que has dado a luz al creador, tú eres la sierva que ha concebido al señor. maría, hija de tu hijo  maría, hecha de tierra, tú eres la gloriosa, gloriosa imagen del cielo. maría, hija de tu hijo  maría, siendo la pequeña tú eres la más grande, siendo hija de Dios eres su madre, siendo hija de Dios eres su madre. virgen de la maravilla. maría, hija de tu hijo </t>
  </si>
  <si>
    <t xml:space="preserve">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</si>
  <si>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 xml:space="preserve">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</si>
  <si>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 xml:space="preserve">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él tiene unos ojos que hablan de amor, que hablan del padre, que hablan de Dios. ya viene, ya viene mi salvador, ya viene, ya viene mi rey. ya viene mi Dios  murió en un madero lleno de dolor, murió por los hombres muy lleno de amor. ya viene, ya viene mi salvador, ya viene, ya viene mi rey. ya viene mi Dios  ha entrado en la muerte, ha entrado mi Dios, ya viene, ya sube, ya llega el señor. que canten, que griten: ¡resucitó! mi Dios ha vencido, salió por amor. ya viene mi Dios </t>
  </si>
  <si>
    <t xml:space="preserve">yahveh, tú eres mi Dios isaías 25,1-8 yahveh, tú eres mi Dios, yo te ensalzaré. y alabaré tu nombre, alabaré tu nombre, alabaré tu nombre. yahveh, tú eres mi Dios  destruirás la muerte para siempre. y enjugarás las lágrimas de todos los rostros, de todos los rostros. yahveh, tú eres mi Dios  ya se acercan los pasos de los pobres, los pies de los humildes, los pies de los humildes, el resto de jacob. yahveh, tú eres mi Dios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</si>
  <si>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y traerán a vuestros hermanos de entre todas las naciones, como oblación al señor, como oblación al señor. y de entre ellos tomaré sacerdotes para mí, sacerdotes que anunciarán mi gloria, sacerdotes que anunciarán mi gloria.</t>
  </si>
  <si>
    <t xml:space="preserve">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hoy ha llegado  zaqueo eres tú. baja pronto. conviene que hoy entre en tu casa. habiendo entrado  hoy ha llegado </t>
  </si>
  <si>
    <t>x</t>
  </si>
  <si>
    <t xml:space="preserve">,title: </t>
  </si>
  <si>
    <t xml:space="preserve">, subtitle: </t>
  </si>
  <si>
    <t xml:space="preserve">, category: </t>
  </si>
  <si>
    <t xml:space="preserve">, moments: </t>
  </si>
  <si>
    <t xml:space="preserve">, url: </t>
  </si>
  <si>
    <t xml:space="preserve">, content: </t>
  </si>
  <si>
    <t>content</t>
  </si>
  <si>
    <t>URL</t>
  </si>
  <si>
    <t>moments</t>
  </si>
  <si>
    <t>category</t>
  </si>
  <si>
    <t>subtitle</t>
  </si>
  <si>
    <t>title</t>
  </si>
  <si>
    <t>id2</t>
  </si>
  <si>
    <t>title3</t>
  </si>
  <si>
    <t>subtitle4</t>
  </si>
  <si>
    <t>category5</t>
  </si>
  <si>
    <t>moments6</t>
  </si>
  <si>
    <t>URL7</t>
  </si>
  <si>
    <t>content8</t>
  </si>
  <si>
    <t>Letanías penitenciales ii</t>
  </si>
  <si>
    <t>letaniaspenitencialesii</t>
  </si>
  <si>
    <t>Por los pecados que hemos cometido, endureciendo nuestro corazón. TEN PIEDAD DE MÍ, QUE SOY UN PECADOR. Señor, ten piedad. SEÑOR, TEN PIEDAD. Por los pecados que hemos cometido  por ignorancia, a través de la sexualidad, tanto en público como en privado, engañando a nuestros semejantes, por el uso de la violencia, insultando con nuestras palabras, despreciando a nuestros padres y maestros, dejándonos dominar por nuestras bajas pasiones, Señor, ten piedad. Por los pecados que hemos cometido por medio de la mentira, por medio del soborno, por medio de la calumnia, en nuestras relaciones comerciales, por medio de la comida y la bebida, a través del orgullo por medio de la murmuración, por medio de la mirada codiciosa, por medio de la mirada deshonesta, SEÑOR, TEN PIEDAD. Por los pecados que hemos cometido  incurriendo en la prostitución, por falta de sinceridad, a través de la envidia, por irresponsabilidad, sembrando la cizaña y el chisme, hablando mal de otros, resistiéndonos a la voluntad de Dios, Señor, ten piedad. SEÑOR, TEN PIEDAD. TEN PIEDAD DE MÍ</t>
  </si>
  <si>
    <t>Eleccion</t>
  </si>
  <si>
    <t>Liturgia</t>
  </si>
  <si>
    <t>Ave María II (1984)</t>
  </si>
  <si>
    <t>avemariaii(1984)</t>
  </si>
  <si>
    <t>{  "id": "alavictimapascual", 
   "titulo": "A la víctima pascual", 
   "salmo": "Secuencia de Pascua - Himno lat. «Victimae paschall laudes» ", 
   "letra": "1 a la víctima pascual, ofrecemos hoy el sacrificio de alabanza.....", 
   "archivo": "/resucito/src/index.html?canto=alavictimapascual"},</t>
  </si>
  <si>
    <t>titulo</t>
  </si>
  <si>
    <t>{"id":</t>
  </si>
  <si>
    <t>salmo</t>
  </si>
  <si>
    <t>Letras</t>
  </si>
  <si>
    <t>Contenido del Codigo</t>
  </si>
  <si>
    <t>Index</t>
  </si>
  <si>
    <t>Index Web</t>
  </si>
  <si>
    <t>cantosJS</t>
  </si>
  <si>
    <t>Find</t>
  </si>
  <si>
    <t>✠ «» ♭</t>
  </si>
  <si>
    <t>/*</t>
  </si>
  <si>
    <t>╔════════════════════════════════════════════════════════╗</t>
  </si>
  <si>
    <t>╚════════════════════════════════════════════════════════╝  */</t>
  </si>
  <si>
    <t xml:space="preserve">   {</t>
  </si>
  <si>
    <t>Si</t>
  </si>
  <si>
    <t>// Nueva propiedad para la velocidad de desplazamiento</t>
  </si>
  <si>
    <r>
      <t xml:space="preserve">        scrollConfig: </t>
    </r>
    <r>
      <rPr>
        <b/>
        <sz val="18"/>
        <color rgb="FF00B0F0"/>
        <rFont val="Consolas"/>
        <family val="3"/>
      </rPr>
      <t>{</t>
    </r>
  </si>
  <si>
    <t xml:space="preserve">            mobile: { velocidad: 6, incremento: 3 }, // Para celular</t>
  </si>
  <si>
    <t xml:space="preserve">            tablet: { velocidad: 7, incremento: 1 },  // Para tablet</t>
  </si>
  <si>
    <t xml:space="preserve">            desktop: { velocidad: 7, incremento: 1 },   // Para PC</t>
  </si>
  <si>
    <t xml:space="preserve">            desktopsmall: { velocidad: 7, incremento: 1 }},   // Para PC</t>
  </si>
  <si>
    <t>// Contenido del lado izquierdo del canto,</t>
  </si>
  <si>
    <t xml:space="preserve">    lizq: [</t>
  </si>
  <si>
    <r>
      <t xml:space="preserve">            { line: </t>
    </r>
    <r>
      <rPr>
        <sz val="20"/>
        <color rgb="FFCE9178"/>
        <rFont val="Consolas"/>
        <family val="3"/>
      </rPr>
      <t>""</t>
    </r>
    <r>
      <rPr>
        <sz val="20"/>
        <color rgb="FFD4D4D4"/>
        <rFont val="Consolas"/>
        <family val="3"/>
      </rPr>
      <t xml:space="preserve">, sC: </t>
    </r>
    <r>
      <rPr>
        <sz val="20"/>
        <color rgb="FFCE9178"/>
        <rFont val="Consolas"/>
        <family val="3"/>
      </rPr>
      <t>"adb1"</t>
    </r>
    <r>
      <rPr>
        <sz val="20"/>
        <color rgb="FFD4D4D4"/>
        <rFont val="Consolas"/>
        <family val="3"/>
      </rPr>
      <t xml:space="preserve">}, </t>
    </r>
    <r>
      <rPr>
        <sz val="20"/>
        <color rgb="FF6A9955"/>
        <rFont val="Consolas"/>
        <family val="3"/>
      </rPr>
      <t>// Espacio Generado para separar contenido</t>
    </r>
  </si>
  <si>
    <t xml:space="preserve">    ], lder: [</t>
  </si>
  <si>
    <t>CONTENIDO PARA OCULTAR</t>
  </si>
  <si>
    <t xml:space="preserve">            { type: "collapsible-block", id: "asamblea_anadie_1", initialState: "collapsed",</t>
  </si>
  <si>
    <t>ta as</t>
  </si>
  <si>
    <t>ASAMBLEA UNO</t>
  </si>
  <si>
    <t>as</t>
  </si>
  <si>
    <t>ASAMBLEA DOS</t>
  </si>
  <si>
    <t>ASAMBLEA TRES</t>
  </si>
  <si>
    <t>ASAMBLEA CUATRO</t>
  </si>
  <si>
    <t>ASAMBLEA CISCO</t>
  </si>
  <si>
    <t>ASAMBLEA SEIS</t>
  </si>
  <si>
    <t>ASAMBLEA CIERRE</t>
  </si>
  <si>
    <t xml:space="preserve"> </t>
  </si>
  <si>
    <t>PARA OCULTAR CONTENIDO</t>
  </si>
  <si>
    <t>// SIGUIENTE CANTO DEBAJO</t>
  </si>
  <si>
    <t>CATEGORIA8</t>
  </si>
  <si>
    <t>"/resucito/src/index.html?canto=alacenadelcordero"</t>
  </si>
  <si>
    <t>Mi</t>
  </si>
  <si>
    <t>m</t>
  </si>
  <si>
    <t>La</t>
  </si>
  <si>
    <t>tc</t>
  </si>
  <si>
    <t>DICE EL SEÑOR A MI SEÑOR:</t>
  </si>
  <si>
    <t>«SIÉNTATE A MI DERECHA,</t>
  </si>
  <si>
    <t>Sol#</t>
  </si>
  <si>
    <t>HASTA QUE PONGA A TUS ENEMIGOS</t>
  </si>
  <si>
    <t>COMO ESCABEL DE TUS PIES;</t>
  </si>
  <si>
    <t>DEBAJO DE TUS PIES,</t>
  </si>
  <si>
    <t>DEBAJO DE TUS PIES».</t>
  </si>
  <si>
    <t>El cetro de tu poder</t>
  </si>
  <si>
    <t>Do#</t>
  </si>
  <si>
    <t>extiende el Señor desde Sión:</t>
  </si>
  <si>
    <t>¡domina en medio de tus enemigos,</t>
  </si>
  <si>
    <t>domina en medio de tus enemigos!</t>
  </si>
  <si>
    <t>«Desde el seno de la aurora</t>
  </si>
  <si>
    <t>como rocío yo te he engendrado;</t>
  </si>
  <si>
    <t>desde antes de la aurora</t>
  </si>
  <si>
    <t>como rocío yo te he engendrado».</t>
  </si>
  <si>
    <t>El Señor ha jurado y no se arrepiente:</t>
  </si>
  <si>
    <t>Tú eres sacerdote para siempre,</t>
  </si>
  <si>
    <t>a semejanza de Melquisedec,</t>
  </si>
  <si>
    <t>a semejanza de Melquisedec».</t>
  </si>
  <si>
    <t>Porque el Señor está a tu derecha,</t>
  </si>
  <si>
    <t>destruirá tus enemigos,</t>
  </si>
  <si>
    <t>tú juzgarás los pueblos,</t>
  </si>
  <si>
    <t>sentenciarás a las naciones.</t>
  </si>
  <si>
    <t>En el camino bebe del torrente,</t>
  </si>
  <si>
    <t>y levanta la cabeza,</t>
  </si>
  <si>
    <t>levanta la cabeza,</t>
  </si>
  <si>
    <t>levanta la cabeza.</t>
  </si>
  <si>
    <t>DICHOSO EL HOMBRE</t>
  </si>
  <si>
    <t>Fa</t>
  </si>
  <si>
    <t>QUE NO SIGUE EL CONSEJO DE LOS IMPÍOS,</t>
  </si>
  <si>
    <t>NI EN LA SENDA DE LOS PECADORES SE DETIENE,</t>
  </si>
  <si>
    <t>NI EN EL BANCO DE LOS BURLONES SE SIENTA.</t>
  </si>
  <si>
    <t>Mas se complace en la palabra del Señor,</t>
  </si>
  <si>
    <t>Sol</t>
  </si>
  <si>
    <t>sus salmos susurra día y noche.</t>
  </si>
  <si>
    <t>Será como árbol plantado</t>
  </si>
  <si>
    <t>junto a corrientes de agua.</t>
  </si>
  <si>
    <t>SERÁ COMO ÁRBOL PLANTADO</t>
  </si>
  <si>
    <t>JUNTO A CORRIENTES DE AGUA,</t>
  </si>
  <si>
    <t>que da fruto a su tiempo,</t>
  </si>
  <si>
    <t>nunca se marchitarán sus hojas;</t>
  </si>
  <si>
    <t>todo lo que emprende le sale bien,</t>
  </si>
  <si>
    <t>todo lo que emprende le sale bien.</t>
  </si>
  <si>
    <t>¡No así los impíos, no así!</t>
  </si>
  <si>
    <t>Que son como la paja</t>
  </si>
  <si>
    <t>que se lleva el viento.</t>
  </si>
  <si>
    <t>¡NO ASÍ LOS IMPÍOS, NO ASÍ!</t>
  </si>
  <si>
    <t>QUE SON COMO LA PAJA</t>
  </si>
  <si>
    <t>QUE SE LLEVA EL VIENTO.</t>
  </si>
  <si>
    <t>No resistirán en el juicio los impíos,</t>
  </si>
  <si>
    <t>ni los pecadores</t>
  </si>
  <si>
    <t>en la comunidad de los santos.</t>
  </si>
  <si>
    <t>Porque el Señor cuida</t>
  </si>
  <si>
    <t>el camino de sus fieles,</t>
  </si>
  <si>
    <t>mas el camino de los impíos</t>
  </si>
  <si>
    <t>acaba mal, acaba mal, acaba mal.</t>
  </si>
  <si>
    <t>html</t>
  </si>
  <si>
    <t>DICE EL SEÑOR A MI SEÑOR</t>
  </si>
  <si>
    <t>MARIA, MADRE MÍA</t>
  </si>
  <si>
    <t>Santo, Santo, Santo.</t>
  </si>
  <si>
    <t>SANTO,SANTO,SANTO.</t>
  </si>
  <si>
    <t>Los cielos y la tierra</t>
  </si>
  <si>
    <t>están llenos de tu Gloria.</t>
  </si>
  <si>
    <t>LOS CIELOS Y LA TIERRA</t>
  </si>
  <si>
    <t>ESTÁN LLENOS DE TU GLORIA.</t>
  </si>
  <si>
    <t>Hosanna en lo alto del Cielo.</t>
  </si>
  <si>
    <t>HOSANNA EN LO ALTO DEL CIELO.</t>
  </si>
  <si>
    <t>SANTO, SANTO, SANTO.</t>
  </si>
  <si>
    <t>Bendito es el que viene</t>
  </si>
  <si>
    <t>en el nombre del Señor.</t>
  </si>
  <si>
    <t>BENDITO ES EL QUE VIENE</t>
  </si>
  <si>
    <t>EN EL NOMBRE DEL SEÑOR.</t>
  </si>
  <si>
    <t>SANTO, SANTO, SANTO,</t>
  </si>
  <si>
    <t>SANTO ES EL SEÑOR,</t>
  </si>
  <si>
    <t>DIOS DEL UNIVERSO,</t>
  </si>
  <si>
    <t>SANTO ES EL SEÑOR.</t>
  </si>
  <si>
    <t>Llenos están los cielos</t>
  </si>
  <si>
    <t>y la tierra de tu gloria.</t>
  </si>
  <si>
    <t>Hosanna, hosanna, hosanna,</t>
  </si>
  <si>
    <t>hosanna en las alturas.</t>
  </si>
  <si>
    <t>en nombre del Señor,</t>
  </si>
  <si>
    <t>bendito es el que viene</t>
  </si>
  <si>
    <t>en nombre del Señor.</t>
  </si>
  <si>
    <t>HOSANNA EN LAS ALTURAS,</t>
  </si>
  <si>
    <t>BENDITO ES EL QUE VIENE,</t>
  </si>
  <si>
    <t>EN NOMBRE DEL SEÑOR.</t>
  </si>
  <si>
    <t>Do</t>
  </si>
  <si>
    <t>Si7</t>
  </si>
  <si>
    <t>SANTO HEBRAICA</t>
  </si>
  <si>
    <t>SANTO, ES SANTO, SANTO, ES SANTO;</t>
  </si>
  <si>
    <t>Re</t>
  </si>
  <si>
    <t>SANTO, ES SANTO; YAHVEH SEBAOTH.</t>
  </si>
  <si>
    <t>están llenos de Ti.</t>
  </si>
  <si>
    <t>ESTÁN LLENOS DE TI.</t>
  </si>
  <si>
    <t>Hosanna en el cielo,</t>
  </si>
  <si>
    <t>hosanna.</t>
  </si>
  <si>
    <t>HOSANNA EN EL CIELO,</t>
  </si>
  <si>
    <t>HOSANNA.</t>
  </si>
  <si>
    <t>SANTO, ES SANTO, SANTO, ES SANTO...</t>
  </si>
  <si>
    <t>Bendito el que viene,</t>
  </si>
  <si>
    <t>A BENDITO EL QUE VIENE,</t>
  </si>
  <si>
    <t xml:space="preserve">SANTO PALOMERAS 65 </t>
  </si>
  <si>
    <t>SANTO MELODÍA HEBRAICA</t>
  </si>
  <si>
    <t>SANTO 1988</t>
  </si>
  <si>
    <t>code</t>
  </si>
  <si>
    <t xml:space="preserve">
Sub indice()
    Dim sheetdb As Worksheet
    Dim rowStart As Integer
    Dim colStart As Integer
    Dim currentRow As Integer
    Dim currentCol As Integer
    Const ULTIMA_FILA As Integer = 40 ' Límite inferior (fila 40)
    Const ULTIMA_COL As Integer = 8    ' Columna H (8)
    ' Desactivar actualizaciones
    Application.ScreenUpdating = False
    Application.Calculation = xlCalculationManual
    Application.EnableEvents = False
    ' Limpiar solo el área de enlaces (A2:H40)
    Sheets("Indice").Range("A2:H40").ClearContents
    ' Configurar inicio en A2
    rowStart = 2
    colStart = 1
    currentRow = rowStart
    currentCol = colStart
    For Each sheetdb In Worksheets
        If sheetdb.Name &lt;&gt; "Indice" Then
            ' Insertar enlace en la celda actual
            With Sheets("Indice").Cells(currentRow, currentCol)
                .Value = sheetdb.Name
                .Hyperlinks.Add Anchor:=.Cells, Address:="", SubAddress:="'" &amp; sheetdb.Name &amp; "'!A3"
                .Font.Name = "Comic Sans MS"
                .Font.Size = 16
                .Font.Color = RGB(255, 255, 255)
                .Interior.Color = RGB(0, 0, 0)
                .Font.Underline = xlUnderlineStyleNone
            End With
            ' Avanzar a la siguiente celda
            currentRow = currentRow + 1
            ' Verificar límites
            If currentRow &gt; ULTIMA_FILA Then
                currentRow = rowStart
                currentCol = currentCol + 1
                ' Salir si superamos columna H
                If currentCol &gt; ULTIMA_COL Then Exit For
            End If
        End If
    Next sheetdb
    ' Reactivar actualizaciones
    Application.ScreenUpdating = True
    Application.Calculation = xlCalculationAutomatic
    Application.EnableEvents = True
End Sub
Sub JS_Click()
    Dim hojaActual As Worksheet
    Dim rangoACopiar As Range
    Dim ultimaFila As Long
    ' Usar la hoja activa (donde está el botón)
    Set hojaActual = ActiveSheet
    ' Encontrar la última fila con datos en la columna L
    ultimaFila = hojaActual.Cells(hojaActual.Rows.Count, "L").End(xlUp).Row
    ' Definir el rango desde L2 hasta la última fila con datos
    If ultimaFila &gt;= 2 Then
        Set rangoACopiar = hojaActual.Range("L2:L" &amp; ultimaFila)
        rangoACopiar.Copy
    Else
        MsgBox "No hay datos para copiar en la columna L desde L2 en adelante.", vbExclamation
    End If
End Sub
Function SumarE1HojaAnterior() As Variant
    ' Hace que la función se recalcule cada vez que hay un cambio en el libro.
    Application.Volatile
    Dim wsCurrent As Worksheet
    Dim wsPrevious As Worksheet
    Dim currentIndex As Long
    Dim valorActual As Variant
    Dim valorAnterior As Variant
    ' Establecer el manejo de errores para la función
    On Error GoTo ErrorHandler
    ' Obtener la hoja desde donde se llama la función
    Set wsCurrent = Application.Caller.Parent
    currentIndex = wsCurrent.Index
    ' *** Obtener el valor de E1 de la hoja actual ***
    On Error Resume Next ' Ignora errores temporalmente para leer la celda
    valorActual = wsCurrent.Range("H1").Value
    ' Normaliza el valor si es un error o está vacío
    If IsError(valorActual) Then valorActual = 0
    If IsEmpty(valorActual) Then valorActual = 0
    On Error GoTo ErrorHandler ' Restaura el manejo de errores general
    ' *** Lógica para la hoja anterior ***
    If currentIndex &gt; 1 Then
        Set wsPrevious = ThisWorkbook.Sheets(currentIndex - 1)
        ' Obtener el valor de E1 de la hoja anterior
        On Error Resume Next ' Ignora errores temporalmente para leer la celda
        valorAnterior = wsPrevious.Range("C1").Value
        ' Normaliza el valor si es un error o está vacío
        If IsError(valorAnterior) Then valorAnterior = 0
        If IsEmpty(valorAnterior) Then valorAnterior = 0
        On Error GoTo ErrorHandler ' Restaura el manejo de errores general
        ' Sumar los valores, asegurándose de que son numéricos
        SumarE1HojaAnterior = CDbl(valorActual) + CDbl(valorAnterior)
    Else
        ' Si es la primera hoja, solo devuelve el valor de E1 de la hoja actual
        SumarE1HojaAnterior = CDbl(valorActual)
    End If
    Exit Function ' Sale de la función si todo va bien
ErrorHandler:
    ' Si ocurre cualquier otro error no manejado, devuelve un error #¡VALOR!
    SumarE1HojaAnterior = CVErr(xlErrValue)
End Function
</t>
  </si>
  <si>
    <t>Sub home()
Sheets("indice").Select
End Sub</t>
  </si>
  <si>
    <t>Indice</t>
  </si>
  <si>
    <t xml:space="preserve">Private Sub Worksheet_Activate()
Dim PreviousState As Variant
indice
End Sub
</t>
  </si>
  <si>
    <t>SANTO,SANTO,SANTO,</t>
  </si>
  <si>
    <t>Rem</t>
  </si>
  <si>
    <t>YAHVEH SEBAOTH,</t>
  </si>
  <si>
    <t>YAHVEH SEBAOTH.</t>
  </si>
  <si>
    <t>Los cielos</t>
  </si>
  <si>
    <t>y la tierra</t>
  </si>
  <si>
    <t>están llenos,</t>
  </si>
  <si>
    <t>HOSANNA, HOSANNA,</t>
  </si>
  <si>
    <t>HOSANNA, HOSANNA.</t>
  </si>
  <si>
    <t>HOSANNA EN LO ALTO DEL CIELO,</t>
  </si>
  <si>
    <t>Bendito</t>
  </si>
  <si>
    <t>es el que viene,</t>
  </si>
  <si>
    <t>en el nombre,</t>
  </si>
  <si>
    <t>HOSANNA EN LO ALTO DEL CIELO,   Sol</t>
  </si>
  <si>
    <t>están llenos, están llenos de Ti.</t>
  </si>
  <si>
    <t>EN LO ALTO DEL CIELO.</t>
  </si>
  <si>
    <t>Bendito es el que viene,</t>
  </si>
  <si>
    <t>en el nombre, en el nombre del Señor.</t>
  </si>
  <si>
    <t>SANTO,SANTO,SANTO</t>
  </si>
  <si>
    <t>ES EL SEÑOR.</t>
  </si>
  <si>
    <t>ES EL SEÑOR,</t>
  </si>
  <si>
    <t>DIOS DEL UNIVERSO.</t>
  </si>
  <si>
    <t>HOSANNA,HOSANNA</t>
  </si>
  <si>
    <t>en el nombre del Señor,</t>
  </si>
  <si>
    <t>HOSANNA, HOSANNA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</si>
</sst>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Cejilla: &quot;General"/>
  </numFmts>
  <fonts count="48" x14ac:knownFonts="1">
    <font>
      <sz val="11"/>
      <color theme="1"/>
      <name val="Aptos Narrow"/>
      <family val="2"/>
      <scheme val="minor"/>
    </font>
    <font>
      <b/>
      <sz val="11"/>
      <color theme="0"/>
      <name val="Aptos Narrow"/>
      <family val="2"/>
      <scheme val="minor"/>
    </font>
    <font>
      <sz val="11"/>
      <color theme="0"/>
      <name val="Aptos Narrow"/>
      <family val="2"/>
      <scheme val="minor"/>
    </font>
    <font>
      <sz val="11"/>
      <name val="Aptos Narrow"/>
      <family val="2"/>
      <scheme val="minor"/>
    </font>
    <font>
      <sz val="13"/>
      <color rgb="FFD4D4D4"/>
      <name val="Consolas"/>
      <family val="3"/>
    </font>
    <font>
      <sz val="13"/>
      <color rgb="FF6A9955"/>
      <name val="Consolas"/>
      <family val="3"/>
    </font>
    <font>
      <sz val="13"/>
      <color rgb="FF569CD6"/>
      <name val="Consolas"/>
      <family val="3"/>
    </font>
    <font>
      <sz val="9"/>
      <color indexed="81"/>
      <name val="Tahoma"/>
      <family val="2"/>
    </font>
    <font>
      <b/>
      <sz val="9"/>
      <color indexed="81"/>
      <name val="Tahoma"/>
      <family val="2"/>
    </font>
    <font>
      <sz val="10"/>
      <name val="Consolas"/>
      <family val="3"/>
    </font>
    <font>
      <u/>
      <sz val="11"/>
      <color theme="10"/>
      <name val="Aptos Narrow"/>
      <family val="2"/>
      <scheme val="minor"/>
    </font>
    <font>
      <sz val="8"/>
      <name val="Aptos Narrow"/>
      <family val="2"/>
      <scheme val="minor"/>
    </font>
    <font>
      <b/>
      <sz val="18"/>
      <color rgb="FFFFFFFF"/>
      <name val="Comic Sans MS"/>
      <family val="4"/>
    </font>
    <font>
      <sz val="48"/>
      <color theme="0"/>
      <name val="Comic Sans MS"/>
      <family val="4"/>
    </font>
    <font>
      <sz val="26"/>
      <color theme="0"/>
      <name val="Aptos Narrow"/>
      <family val="2"/>
      <scheme val="minor"/>
    </font>
    <font>
      <sz val="16"/>
      <color rgb="FFFFFFFF"/>
      <name val="Comic Sans MS"/>
      <family val="4"/>
    </font>
    <font>
      <sz val="16"/>
      <color theme="0"/>
      <name val="Comic Sans MS"/>
      <family val="4"/>
    </font>
    <font>
      <sz val="11"/>
      <color rgb="FF000000"/>
      <name val="Aptos Narrow"/>
      <family val="2"/>
    </font>
    <font>
      <sz val="11"/>
      <color rgb="FF3F3F76"/>
      <name val="Aptos Narrow"/>
      <family val="2"/>
      <scheme val="minor"/>
    </font>
    <font>
      <sz val="10"/>
      <color rgb="FF000000"/>
      <name val="Aptos Narrow"/>
      <family val="2"/>
    </font>
    <font>
      <b/>
      <sz val="20"/>
      <color rgb="FF000000"/>
      <name val="Cavolini"/>
      <family val="4"/>
    </font>
    <font>
      <sz val="18"/>
      <color theme="1"/>
      <name val="Aptos Narrow"/>
      <family val="2"/>
      <scheme val="minor"/>
    </font>
    <font>
      <b/>
      <sz val="30"/>
      <color rgb="FF00B0F0"/>
      <name val="MV Boli"/>
    </font>
    <font>
      <b/>
      <sz val="28"/>
      <color theme="0"/>
      <name val="Aptos Narrow"/>
      <family val="2"/>
      <scheme val="minor"/>
    </font>
    <font>
      <sz val="18"/>
      <color rgb="FFFF0000"/>
      <name val="Aptos Narrow"/>
      <family val="2"/>
      <scheme val="minor"/>
    </font>
    <font>
      <b/>
      <sz val="26"/>
      <name val="Aptos Narrow"/>
      <family val="2"/>
      <scheme val="minor"/>
    </font>
    <font>
      <sz val="18"/>
      <color theme="9"/>
      <name val="Consolas"/>
      <family val="3"/>
    </font>
    <font>
      <b/>
      <sz val="18"/>
      <color rgb="FFFFC000"/>
      <name val="Consolas"/>
      <family val="3"/>
    </font>
    <font>
      <b/>
      <sz val="18"/>
      <color rgb="FFFF0000"/>
      <name val="Consolas"/>
      <family val="3"/>
    </font>
    <font>
      <b/>
      <sz val="18"/>
      <color rgb="FF00B0F0"/>
      <name val="Consolas"/>
      <family val="3"/>
    </font>
    <font>
      <b/>
      <sz val="28"/>
      <color theme="0"/>
      <name val="Consolas"/>
      <family val="3"/>
    </font>
    <font>
      <sz val="16"/>
      <color theme="1"/>
      <name val="Aptos Narrow"/>
      <family val="2"/>
      <scheme val="minor"/>
    </font>
    <font>
      <sz val="16"/>
      <color theme="1"/>
      <name val="Franklin Gothic Medium"/>
      <family val="2"/>
    </font>
    <font>
      <sz val="18"/>
      <name val="Consolas"/>
      <family val="3"/>
    </font>
    <font>
      <b/>
      <sz val="18"/>
      <color theme="0"/>
      <name val="Aptos Narrow"/>
      <family val="2"/>
      <scheme val="minor"/>
    </font>
    <font>
      <sz val="18"/>
      <color rgb="FF3F3F76"/>
      <name val="Aptos Narrow"/>
      <family val="2"/>
      <scheme val="minor"/>
    </font>
    <font>
      <b/>
      <sz val="18"/>
      <name val="Aptos Narrow"/>
      <family val="2"/>
      <scheme val="minor"/>
    </font>
    <font>
      <sz val="16"/>
      <name val="Franklin Gothic Medium"/>
      <family val="2"/>
    </font>
    <font>
      <sz val="20"/>
      <color rgb="FFD4D4D4"/>
      <name val="Consolas"/>
      <family val="3"/>
    </font>
    <font>
      <sz val="20"/>
      <color rgb="FFCE9178"/>
      <name val="Consolas"/>
      <family val="3"/>
    </font>
    <font>
      <sz val="20"/>
      <color rgb="FF6A9955"/>
      <name val="Consolas"/>
      <family val="3"/>
    </font>
    <font>
      <b/>
      <sz val="18"/>
      <name val="Consolas"/>
      <family val="3"/>
    </font>
    <font>
      <b/>
      <sz val="16"/>
      <color theme="0"/>
      <name val="Aptos Narrow"/>
      <family val="2"/>
      <scheme val="minor"/>
    </font>
    <font>
      <b/>
      <sz val="18"/>
      <color theme="0"/>
      <name val="Consolas"/>
      <family val="3"/>
    </font>
    <font>
      <b/>
      <sz val="16"/>
      <color theme="0"/>
      <name val="Franklin Gothic Medium"/>
      <family val="2"/>
    </font>
    <font>
      <sz val="16"/>
      <color theme="0"/>
      <name val="Franklin Gothic Medium"/>
      <family val="2"/>
    </font>
    <font>
      <sz val="20"/>
      <color theme="0"/>
      <name val="Aptos Narrow"/>
      <family val="2"/>
      <scheme val="minor"/>
    </font>
    <font>
      <sz val="16"/>
      <color rgb="FF6A9955"/>
      <name val="Consolas"/>
      <family val="3"/>
    </font>
  </fonts>
  <fills count="24">
    <fill>
      <patternFill patternType="none"/>
    </fill>
    <fill>
      <patternFill patternType="gray125"/>
    </fill>
    <fill>
      <patternFill patternType="solid">
        <fgColor theme="1"/>
        <bgColor indexed="64"/>
      </patternFill>
    </fill>
    <fill>
      <patternFill patternType="solid">
        <fgColor theme="7"/>
        <bgColor indexed="64"/>
      </patternFill>
    </fill>
    <fill>
      <patternFill patternType="solid">
        <fgColor theme="9"/>
        <bgColor indexed="64"/>
      </patternFill>
    </fill>
    <fill>
      <patternFill patternType="solid">
        <fgColor theme="8" tint="-0.249977111117893"/>
        <bgColor indexed="64"/>
      </patternFill>
    </fill>
    <fill>
      <patternFill patternType="solid">
        <fgColor theme="4"/>
        <bgColor indexed="64"/>
      </patternFill>
    </fill>
    <fill>
      <patternFill patternType="solid">
        <fgColor theme="8"/>
        <bgColor indexed="64"/>
      </patternFill>
    </fill>
    <fill>
      <patternFill patternType="solid">
        <fgColor rgb="FFC00000"/>
        <bgColor indexed="64"/>
      </patternFill>
    </fill>
    <fill>
      <patternFill patternType="solid">
        <fgColor rgb="FF0070C0"/>
        <bgColor indexed="64"/>
      </patternFill>
    </fill>
    <fill>
      <patternFill patternType="solid">
        <fgColor rgb="FFFFFFDD"/>
        <bgColor indexed="64"/>
      </patternFill>
    </fill>
    <fill>
      <patternFill patternType="solid">
        <fgColor rgb="FFFFFFCC"/>
        <bgColor indexed="64"/>
      </patternFill>
    </fill>
    <fill>
      <patternFill patternType="solid">
        <fgColor rgb="FFCBECFE"/>
        <bgColor indexed="64"/>
      </patternFill>
    </fill>
    <fill>
      <patternFill patternType="solid">
        <fgColor rgb="FFEBF8FF"/>
        <bgColor indexed="64"/>
      </patternFill>
    </fill>
    <fill>
      <patternFill patternType="solid">
        <fgColor rgb="FFCEFFCF"/>
        <bgColor indexed="64"/>
      </patternFill>
    </fill>
    <fill>
      <patternFill patternType="solid">
        <fgColor rgb="FFE5FFE6"/>
        <bgColor indexed="64"/>
      </patternFill>
    </fill>
    <fill>
      <patternFill patternType="solid">
        <fgColor theme="0" tint="-0.14999847407452621"/>
        <bgColor theme="0" tint="-0.14999847407452621"/>
      </patternFill>
    </fill>
    <fill>
      <patternFill patternType="solid">
        <fgColor rgb="FF000000"/>
        <bgColor indexed="64"/>
      </patternFill>
    </fill>
    <fill>
      <patternFill patternType="solid">
        <fgColor rgb="FFDEB900"/>
        <bgColor indexed="64"/>
      </patternFill>
    </fill>
    <fill>
      <patternFill patternType="solid">
        <fgColor rgb="FFFFCC99"/>
      </patternFill>
    </fill>
    <fill>
      <patternFill patternType="solid">
        <fgColor theme="5"/>
        <bgColor indexed="64"/>
      </patternFill>
    </fill>
    <fill>
      <patternFill patternType="solid">
        <fgColor rgb="FFFFFF00"/>
        <bgColor indexed="64"/>
      </patternFill>
    </fill>
    <fill>
      <patternFill patternType="solid">
        <fgColor theme="6"/>
        <bgColor indexed="64"/>
      </patternFill>
    </fill>
    <fill>
      <patternFill patternType="solid">
        <fgColor theme="9" tint="-0.499984740745262"/>
        <bgColor indexed="64"/>
      </patternFill>
    </fill>
  </fills>
  <borders count="21">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rgb="FF7F7F7F"/>
      </left>
      <right style="thin">
        <color rgb="FF7F7F7F"/>
      </right>
      <top style="thin">
        <color rgb="FF7F7F7F"/>
      </top>
      <bottom style="thin">
        <color rgb="FF7F7F7F"/>
      </bottom>
      <diagonal/>
    </border>
    <border>
      <left style="double">
        <color theme="0"/>
      </left>
      <right style="double">
        <color theme="0"/>
      </right>
      <top style="double">
        <color theme="0"/>
      </top>
      <bottom style="double">
        <color theme="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rgb="FFFFFF00"/>
      </left>
      <right style="thin">
        <color rgb="FFFFFF00"/>
      </right>
      <top style="thin">
        <color rgb="FFFFFF00"/>
      </top>
      <bottom style="thin">
        <color rgb="FFFFFF00"/>
      </bottom>
      <diagonal/>
    </border>
    <border>
      <left style="thin">
        <color indexed="64"/>
      </left>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medium">
        <color indexed="64"/>
      </left>
      <right/>
      <top style="medium">
        <color indexed="64"/>
      </top>
      <bottom/>
      <diagonal/>
    </border>
    <border>
      <left style="medium">
        <color indexed="64"/>
      </left>
      <right/>
      <top/>
      <bottom/>
      <diagonal/>
    </border>
    <border>
      <left style="thin">
        <color theme="1"/>
      </left>
      <right style="thin">
        <color theme="1"/>
      </right>
      <top/>
      <bottom style="thin">
        <color theme="1"/>
      </bottom>
      <diagonal/>
    </border>
    <border>
      <left/>
      <right style="medium">
        <color indexed="64"/>
      </right>
      <top/>
      <bottom/>
      <diagonal/>
    </border>
    <border>
      <left style="thin">
        <color theme="1"/>
      </left>
      <right style="thin">
        <color theme="1"/>
      </right>
      <top style="thin">
        <color theme="1"/>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0" fontId="10" fillId="0" borderId="0" applyNumberFormat="0" applyFill="0" applyBorder="0" applyAlignment="0" applyProtection="0"/>
    <xf numFmtId="0" fontId="18" fillId="19" borderId="5" applyNumberFormat="0" applyAlignment="0" applyProtection="0"/>
  </cellStyleXfs>
  <cellXfs count="106">
    <xf numFmtId="0" fontId="0" fillId="0" borderId="0" xfId="0"/>
    <xf numFmtId="0" fontId="0" fillId="0" borderId="0" xfId="0" applyAlignment="1">
      <alignment horizontal="center" vertical="center"/>
    </xf>
    <xf numFmtId="0" fontId="1" fillId="2" borderId="0" xfId="0" applyFont="1" applyFill="1" applyAlignment="1">
      <alignment horizontal="center"/>
    </xf>
    <xf numFmtId="0" fontId="0" fillId="3" borderId="0" xfId="0" applyFill="1"/>
    <xf numFmtId="0" fontId="0" fillId="4" borderId="0" xfId="0" applyFill="1"/>
    <xf numFmtId="0" fontId="2" fillId="5" borderId="0" xfId="0" applyFont="1" applyFill="1"/>
    <xf numFmtId="0" fontId="2" fillId="6" borderId="0" xfId="0" applyFont="1" applyFill="1"/>
    <xf numFmtId="0" fontId="2" fillId="7" borderId="0" xfId="0" applyFont="1" applyFill="1"/>
    <xf numFmtId="0" fontId="2" fillId="8" borderId="0" xfId="0" applyFont="1" applyFill="1"/>
    <xf numFmtId="0" fontId="2" fillId="9" borderId="0" xfId="0" applyFont="1" applyFill="1"/>
    <xf numFmtId="0" fontId="3" fillId="10" borderId="0" xfId="0" applyFont="1" applyFill="1" applyAlignment="1">
      <alignment horizontal="center" vertical="center"/>
    </xf>
    <xf numFmtId="0" fontId="3" fillId="10" borderId="0" xfId="0" applyFont="1" applyFill="1" applyAlignment="1">
      <alignment horizontal="left"/>
    </xf>
    <xf numFmtId="0" fontId="3" fillId="11" borderId="0" xfId="0" applyFont="1" applyFill="1" applyAlignment="1">
      <alignment horizontal="center" vertical="center"/>
    </xf>
    <xf numFmtId="0" fontId="3" fillId="11" borderId="0" xfId="0" applyFont="1" applyFill="1" applyAlignment="1">
      <alignment horizontal="left"/>
    </xf>
    <xf numFmtId="0" fontId="0" fillId="12" borderId="0" xfId="0" applyFill="1" applyAlignment="1">
      <alignment horizontal="center" vertical="center"/>
    </xf>
    <xf numFmtId="0" fontId="0" fillId="12" borderId="0" xfId="0" applyFill="1"/>
    <xf numFmtId="0" fontId="0" fillId="13" borderId="0" xfId="0" applyFill="1" applyAlignment="1">
      <alignment horizontal="center" vertical="center"/>
    </xf>
    <xf numFmtId="0" fontId="0" fillId="13" borderId="0" xfId="0" applyFill="1"/>
    <xf numFmtId="0" fontId="0" fillId="14" borderId="0" xfId="0" applyFill="1" applyAlignment="1">
      <alignment horizontal="center" vertical="center"/>
    </xf>
    <xf numFmtId="0" fontId="0" fillId="14" borderId="0" xfId="0" applyFill="1"/>
    <xf numFmtId="0" fontId="0" fillId="15" borderId="0" xfId="0" applyFill="1" applyAlignment="1">
      <alignment horizontal="center" vertical="center"/>
    </xf>
    <xf numFmtId="0" fontId="0" fillId="15" borderId="0" xfId="0" applyFill="1"/>
    <xf numFmtId="0" fontId="5" fillId="0" borderId="0" xfId="0" applyFont="1" applyAlignment="1">
      <alignment vertical="center"/>
    </xf>
    <xf numFmtId="0" fontId="6" fillId="0" borderId="0" xfId="0" applyFont="1" applyAlignment="1">
      <alignment vertical="center"/>
    </xf>
    <xf numFmtId="0" fontId="0" fillId="14" borderId="1" xfId="0" applyFill="1" applyBorder="1" applyAlignment="1">
      <alignment horizontal="center" vertical="center"/>
    </xf>
    <xf numFmtId="0" fontId="0" fillId="0" borderId="1" xfId="0" applyBorder="1" applyAlignment="1">
      <alignment horizontal="center" vertical="center"/>
    </xf>
    <xf numFmtId="0" fontId="0" fillId="16" borderId="1" xfId="0" applyFill="1" applyBorder="1" applyAlignment="1">
      <alignment horizontal="center" vertical="center"/>
    </xf>
    <xf numFmtId="0" fontId="3" fillId="10" borderId="1" xfId="0" applyFont="1" applyFill="1" applyBorder="1" applyAlignment="1">
      <alignment horizontal="center" vertical="center"/>
    </xf>
    <xf numFmtId="0" fontId="0" fillId="15" borderId="1" xfId="0" applyFill="1" applyBorder="1" applyAlignment="1">
      <alignment horizontal="center" vertical="center"/>
    </xf>
    <xf numFmtId="0" fontId="3" fillId="11" borderId="1" xfId="0" applyFont="1" applyFill="1" applyBorder="1" applyAlignment="1">
      <alignment horizontal="center" vertical="center"/>
    </xf>
    <xf numFmtId="0" fontId="0" fillId="12" borderId="1" xfId="0" applyFill="1" applyBorder="1" applyAlignment="1">
      <alignment horizontal="center" vertical="center"/>
    </xf>
    <xf numFmtId="0" fontId="0" fillId="13" borderId="1" xfId="0" applyFill="1" applyBorder="1" applyAlignment="1">
      <alignment horizontal="center" vertical="center"/>
    </xf>
    <xf numFmtId="0" fontId="0" fillId="16" borderId="2" xfId="0" applyFill="1" applyBorder="1" applyAlignment="1">
      <alignment horizontal="center" vertical="center"/>
    </xf>
    <xf numFmtId="0" fontId="9" fillId="0" borderId="0" xfId="0" applyFont="1" applyAlignment="1">
      <alignment vertical="center"/>
    </xf>
    <xf numFmtId="0" fontId="0" fillId="0" borderId="0" xfId="0" quotePrefix="1"/>
    <xf numFmtId="0" fontId="12" fillId="17" borderId="0" xfId="1" applyFont="1" applyFill="1"/>
    <xf numFmtId="22" fontId="14" fillId="18" borderId="3" xfId="0" applyNumberFormat="1" applyFont="1" applyFill="1" applyBorder="1" applyAlignment="1">
      <alignment vertical="center"/>
    </xf>
    <xf numFmtId="0" fontId="15" fillId="17" borderId="4" xfId="1" applyFont="1" applyFill="1" applyBorder="1" applyAlignment="1">
      <alignment horizontal="center"/>
    </xf>
    <xf numFmtId="0" fontId="16" fillId="2" borderId="4" xfId="1" applyFont="1" applyFill="1" applyBorder="1" applyAlignment="1">
      <alignment horizontal="center"/>
    </xf>
    <xf numFmtId="0" fontId="21" fillId="18" borderId="0" xfId="0" applyFont="1" applyFill="1"/>
    <xf numFmtId="0" fontId="22" fillId="0" borderId="0" xfId="0" applyFont="1" applyAlignment="1">
      <alignment horizontal="center" vertical="center"/>
    </xf>
    <xf numFmtId="0" fontId="23" fillId="18" borderId="0" xfId="1" applyFont="1" applyFill="1" applyAlignment="1">
      <alignment horizontal="center" vertical="center"/>
    </xf>
    <xf numFmtId="0" fontId="22" fillId="0" borderId="0" xfId="0" applyFont="1" applyAlignment="1">
      <alignment vertical="center"/>
    </xf>
    <xf numFmtId="0" fontId="0" fillId="0" borderId="0" xfId="0" applyAlignment="1">
      <alignment horizontal="center"/>
    </xf>
    <xf numFmtId="0" fontId="24" fillId="0" borderId="0" xfId="0" applyFont="1"/>
    <xf numFmtId="164" fontId="25" fillId="0" borderId="0" xfId="1" applyNumberFormat="1" applyFont="1" applyFill="1" applyBorder="1" applyAlignment="1">
      <alignment vertical="center"/>
    </xf>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horizontal="left" vertical="center"/>
    </xf>
    <xf numFmtId="0" fontId="0" fillId="2" borderId="0" xfId="0" applyFill="1"/>
    <xf numFmtId="0" fontId="30" fillId="2" borderId="0" xfId="0" applyFont="1" applyFill="1" applyAlignment="1">
      <alignment vertical="center"/>
    </xf>
    <xf numFmtId="0" fontId="31" fillId="0" borderId="0" xfId="0" applyFont="1"/>
    <xf numFmtId="0" fontId="32" fillId="0" borderId="1" xfId="0" applyFont="1" applyBorder="1" applyAlignment="1">
      <alignment horizontal="center" vertical="center"/>
    </xf>
    <xf numFmtId="0" fontId="32" fillId="20" borderId="1" xfId="0" applyFont="1" applyFill="1" applyBorder="1" applyAlignment="1">
      <alignment horizontal="center" vertical="center"/>
    </xf>
    <xf numFmtId="0" fontId="32" fillId="4" borderId="1" xfId="0" applyFont="1" applyFill="1" applyBorder="1" applyAlignment="1">
      <alignment horizontal="center" vertical="center"/>
    </xf>
    <xf numFmtId="0" fontId="33" fillId="0" borderId="0" xfId="0" applyFont="1" applyAlignment="1">
      <alignment horizontal="left" vertical="center"/>
    </xf>
    <xf numFmtId="0" fontId="21" fillId="0" borderId="0" xfId="0" applyFont="1" applyAlignment="1">
      <alignment horizontal="center" vertical="center"/>
    </xf>
    <xf numFmtId="0" fontId="34" fillId="2" borderId="6" xfId="0" applyFont="1" applyFill="1" applyBorder="1" applyAlignment="1">
      <alignment horizontal="center" vertical="center"/>
    </xf>
    <xf numFmtId="0" fontId="21" fillId="0" borderId="7" xfId="0" applyFont="1" applyBorder="1" applyAlignment="1">
      <alignment horizontal="center" vertical="center"/>
    </xf>
    <xf numFmtId="0" fontId="34" fillId="2" borderId="0" xfId="0" applyFont="1" applyFill="1" applyAlignment="1">
      <alignment horizontal="center" vertical="center"/>
    </xf>
    <xf numFmtId="0" fontId="21" fillId="0" borderId="8" xfId="0" applyFont="1" applyBorder="1" applyAlignment="1">
      <alignment horizontal="center" vertical="center"/>
    </xf>
    <xf numFmtId="0" fontId="34" fillId="2" borderId="9" xfId="0" applyFont="1" applyFill="1" applyBorder="1" applyAlignment="1">
      <alignment horizontal="center" vertical="center"/>
    </xf>
    <xf numFmtId="0" fontId="35" fillId="0" borderId="0" xfId="2" applyFont="1" applyFill="1" applyBorder="1" applyAlignment="1">
      <alignment horizontal="center" vertical="center"/>
    </xf>
    <xf numFmtId="0" fontId="36" fillId="21" borderId="10" xfId="0" applyFont="1" applyFill="1" applyBorder="1" applyAlignment="1">
      <alignment horizontal="center" vertical="center"/>
    </xf>
    <xf numFmtId="0" fontId="36" fillId="21" borderId="0" xfId="0" applyFont="1" applyFill="1" applyAlignment="1">
      <alignment horizontal="center" vertical="center"/>
    </xf>
    <xf numFmtId="0" fontId="36" fillId="21" borderId="11" xfId="0" applyFont="1" applyFill="1" applyBorder="1" applyAlignment="1">
      <alignment horizontal="center" vertical="center"/>
    </xf>
    <xf numFmtId="0" fontId="34" fillId="2" borderId="12" xfId="0" applyFont="1" applyFill="1" applyBorder="1" applyAlignment="1">
      <alignment horizontal="center" vertical="center"/>
    </xf>
    <xf numFmtId="0" fontId="34" fillId="2" borderId="7" xfId="0" applyFont="1" applyFill="1" applyBorder="1" applyAlignment="1">
      <alignment horizontal="center" vertical="center"/>
    </xf>
    <xf numFmtId="0" fontId="34" fillId="2" borderId="8" xfId="0" applyFont="1" applyFill="1" applyBorder="1" applyAlignment="1">
      <alignment horizontal="center" vertical="center"/>
    </xf>
    <xf numFmtId="0" fontId="34" fillId="22" borderId="12" xfId="0" applyFont="1" applyFill="1" applyBorder="1" applyAlignment="1">
      <alignment horizontal="center" vertical="center"/>
    </xf>
    <xf numFmtId="0" fontId="36" fillId="21" borderId="13" xfId="0" applyFont="1" applyFill="1" applyBorder="1" applyAlignment="1">
      <alignment horizontal="center" vertical="center"/>
    </xf>
    <xf numFmtId="0" fontId="37" fillId="20" borderId="1" xfId="0" applyFont="1" applyFill="1" applyBorder="1" applyAlignment="1">
      <alignment horizontal="center" vertical="center"/>
    </xf>
    <xf numFmtId="0" fontId="37" fillId="4" borderId="1" xfId="0" applyFont="1" applyFill="1" applyBorder="1" applyAlignment="1">
      <alignment horizontal="center" vertical="center"/>
    </xf>
    <xf numFmtId="0" fontId="31" fillId="9" borderId="0" xfId="0" applyFont="1" applyFill="1"/>
    <xf numFmtId="0" fontId="32" fillId="9" borderId="0" xfId="0" applyFont="1" applyFill="1" applyAlignment="1">
      <alignment horizontal="center" vertical="center"/>
    </xf>
    <xf numFmtId="0" fontId="38" fillId="9" borderId="0" xfId="0" applyFont="1" applyFill="1" applyAlignment="1">
      <alignment horizontal="left" vertical="center"/>
    </xf>
    <xf numFmtId="0" fontId="31" fillId="2" borderId="0" xfId="0" applyFont="1" applyFill="1"/>
    <xf numFmtId="0" fontId="31" fillId="2" borderId="0" xfId="0" applyFont="1" applyFill="1" applyAlignment="1">
      <alignment horizontal="center" vertical="center"/>
    </xf>
    <xf numFmtId="0" fontId="41" fillId="0" borderId="0" xfId="0" applyFont="1" applyAlignment="1">
      <alignment horizontal="left" vertical="center"/>
    </xf>
    <xf numFmtId="0" fontId="42" fillId="2" borderId="14" xfId="0" applyFont="1" applyFill="1" applyBorder="1" applyAlignment="1">
      <alignment horizontal="center"/>
    </xf>
    <xf numFmtId="0" fontId="42" fillId="2" borderId="0" xfId="0" applyFont="1" applyFill="1" applyAlignment="1">
      <alignment horizontal="center" vertical="center"/>
    </xf>
    <xf numFmtId="0" fontId="43" fillId="2" borderId="0" xfId="0" applyFont="1" applyFill="1" applyAlignment="1">
      <alignment horizontal="left" vertical="center"/>
    </xf>
    <xf numFmtId="0" fontId="42" fillId="20" borderId="15" xfId="0" applyFont="1" applyFill="1" applyBorder="1"/>
    <xf numFmtId="0" fontId="44" fillId="20" borderId="0" xfId="0" applyFont="1" applyFill="1" applyAlignment="1">
      <alignment horizontal="center" vertical="center"/>
    </xf>
    <xf numFmtId="0" fontId="43" fillId="20" borderId="0" xfId="0" applyFont="1" applyFill="1" applyAlignment="1">
      <alignment horizontal="left" vertical="center"/>
    </xf>
    <xf numFmtId="0" fontId="42" fillId="2" borderId="15" xfId="0" applyFont="1" applyFill="1" applyBorder="1"/>
    <xf numFmtId="0" fontId="45" fillId="2" borderId="16" xfId="0" applyFont="1" applyFill="1" applyBorder="1" applyAlignment="1">
      <alignment horizontal="center" vertical="center"/>
    </xf>
    <xf numFmtId="0" fontId="44" fillId="2" borderId="16" xfId="0" applyFont="1" applyFill="1" applyBorder="1" applyAlignment="1">
      <alignment horizontal="center" vertical="center"/>
    </xf>
    <xf numFmtId="0" fontId="43" fillId="2" borderId="17" xfId="0" applyFont="1" applyFill="1" applyBorder="1" applyAlignment="1">
      <alignment horizontal="left" vertical="center"/>
    </xf>
    <xf numFmtId="0" fontId="45" fillId="2" borderId="1" xfId="0" applyFont="1" applyFill="1" applyBorder="1" applyAlignment="1">
      <alignment horizontal="center" vertical="center"/>
    </xf>
    <xf numFmtId="0" fontId="44" fillId="2" borderId="1" xfId="0" applyFont="1" applyFill="1" applyBorder="1" applyAlignment="1">
      <alignment horizontal="center" vertical="center"/>
    </xf>
    <xf numFmtId="0" fontId="45" fillId="2" borderId="18" xfId="0" applyFont="1" applyFill="1" applyBorder="1" applyAlignment="1">
      <alignment horizontal="center" vertical="center"/>
    </xf>
    <xf numFmtId="0" fontId="44" fillId="2" borderId="18" xfId="0" applyFont="1" applyFill="1" applyBorder="1" applyAlignment="1">
      <alignment horizontal="center" vertical="center"/>
    </xf>
    <xf numFmtId="0" fontId="42" fillId="20" borderId="19" xfId="0" applyFont="1" applyFill="1" applyBorder="1"/>
    <xf numFmtId="0" fontId="43" fillId="20" borderId="20" xfId="0" applyFont="1" applyFill="1" applyBorder="1" applyAlignment="1">
      <alignment horizontal="left" vertical="center"/>
    </xf>
    <xf numFmtId="0" fontId="0" fillId="23" borderId="0" xfId="0" applyFill="1"/>
    <xf numFmtId="0" fontId="0" fillId="23" borderId="0" xfId="0" applyFill="1" applyAlignment="1">
      <alignment horizontal="center" vertical="center"/>
    </xf>
    <xf numFmtId="0" fontId="45" fillId="20" borderId="0" xfId="0" applyFont="1" applyFill="1" applyAlignment="1">
      <alignment horizontal="center" vertical="center"/>
    </xf>
    <xf numFmtId="0" fontId="42" fillId="20" borderId="0" xfId="0" applyFont="1" applyFill="1"/>
    <xf numFmtId="0" fontId="46" fillId="23" borderId="0" xfId="0" applyFont="1" applyFill="1"/>
    <xf numFmtId="0" fontId="47" fillId="0" borderId="0" xfId="0" applyFont="1" applyAlignment="1">
      <alignment vertical="center"/>
    </xf>
    <xf numFmtId="0" fontId="18" fillId="0" borderId="0" xfId="2" applyFill="1" applyBorder="1"/>
    <xf numFmtId="22" fontId="13" fillId="18" borderId="3" xfId="0" applyNumberFormat="1" applyFont="1" applyFill="1" applyBorder="1" applyAlignment="1">
      <alignment horizontal="center" vertical="center"/>
    </xf>
    <xf numFmtId="22" fontId="14" fillId="18" borderId="3" xfId="0" applyNumberFormat="1" applyFont="1" applyFill="1" applyBorder="1" applyAlignment="1">
      <alignment horizontal="center" vertical="center"/>
    </xf>
    <xf numFmtId="0" fontId="9" fillId="0" borderId="0" xfId="0" applyFont="1" applyAlignment="1">
      <alignment horizontal="left" vertical="top" wrapText="1"/>
    </xf>
    <xf numFmtId="0" fontId="0" fillId="0" borderId="0" xfId="0" applyAlignment="1">
      <alignment wrapText="1"/>
    </xf>
  </cellXfs>
  <cellStyles count="3">
    <cellStyle name="Hyperlink" xfId="1" builtinId="8"/>
    <cellStyle name="Input" xfId="2" builtinId="20"/>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numFmt numFmtId="0" formatCode="General"/>
    </dxf>
    <dxf>
      <font>
        <b val="0"/>
        <i val="0"/>
        <strike val="0"/>
        <condense val="0"/>
        <extend val="0"/>
        <outline val="0"/>
        <shadow val="0"/>
        <u val="none"/>
        <vertAlign val="baseline"/>
        <sz val="11"/>
        <color theme="1"/>
        <name val="Aptos Narrow"/>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E5FFE6"/>
        </patternFill>
      </fill>
    </dxf>
    <dxf>
      <fill>
        <patternFill patternType="solid">
          <fgColor indexed="64"/>
          <bgColor rgb="FFE5FFE6"/>
        </patternFill>
      </fill>
    </dxf>
    <dxf>
      <alignment horizontal="center" vertical="center" textRotation="0" wrapText="0" indent="0" justifyLastLine="0" shrinkToFit="0" readingOrder="0"/>
    </dxf>
    <dxf>
      <font>
        <strike val="0"/>
        <outline val="0"/>
        <shadow val="0"/>
        <u val="none"/>
        <vertAlign val="baseline"/>
        <sz val="11"/>
        <color theme="0"/>
        <name val="Aptos Narrow"/>
        <family val="2"/>
        <scheme val="minor"/>
      </font>
      <fill>
        <patternFill patternType="solid">
          <fgColor indexed="64"/>
          <bgColor rgb="FFE5FFE6"/>
        </patternFill>
      </fill>
      <alignment horizontal="center" vertical="center" textRotation="0" wrapText="0" indent="0" justifyLastLine="0" shrinkToFit="0" readingOrder="0"/>
    </dxf>
    <dxf>
      <fill>
        <patternFill patternType="solid">
          <fgColor indexed="64"/>
          <bgColor rgb="FFE5FFE6"/>
        </patternFill>
      </fill>
    </dxf>
    <dxf>
      <font>
        <strike val="0"/>
        <outline val="0"/>
        <shadow val="0"/>
        <u val="none"/>
        <vertAlign val="baseline"/>
        <sz val="11"/>
        <color theme="0"/>
        <name val="Aptos Narrow"/>
        <family val="2"/>
        <scheme val="minor"/>
      </font>
      <fill>
        <patternFill patternType="solid">
          <fgColor indexed="64"/>
          <bgColor rgb="FFE5FFE6"/>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3.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4.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hyperlink" Target="#'MARIA, MADRE M&#205;A'!A1"/><Relationship Id="rId2" Type="http://schemas.openxmlformats.org/officeDocument/2006/relationships/image" Target="../media/image2.jpeg"/><Relationship Id="rId1" Type="http://schemas.openxmlformats.org/officeDocument/2006/relationships/hyperlink" Target="#Indice!A1"/><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768708</xdr:colOff>
      <xdr:row>0</xdr:row>
      <xdr:rowOff>0</xdr:rowOff>
    </xdr:from>
    <xdr:to>
      <xdr:col>0</xdr:col>
      <xdr:colOff>2891765</xdr:colOff>
      <xdr:row>0</xdr:row>
      <xdr:rowOff>1408103</xdr:rowOff>
    </xdr:to>
    <xdr:pic>
      <xdr:nvPicPr>
        <xdr:cNvPr id="2" name="Picture 1">
          <a:hlinkClick xmlns:r="http://schemas.openxmlformats.org/officeDocument/2006/relationships" r:id="rId1"/>
          <a:extLst>
            <a:ext uri="{FF2B5EF4-FFF2-40B4-BE49-F238E27FC236}">
              <a16:creationId xmlns:a16="http://schemas.microsoft.com/office/drawing/2014/main" id="{F66A9BBD-02F0-487D-9868-0449B14B66D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768708" y="0"/>
          <a:ext cx="2123057" cy="140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88900</xdr:rowOff>
        </xdr:from>
        <xdr:to>
          <xdr:col>0</xdr:col>
          <xdr:colOff>361950</xdr:colOff>
          <xdr:row>0</xdr:row>
          <xdr:rowOff>317500</xdr:rowOff>
        </xdr:to>
        <xdr:sp macro="" textlink="">
          <xdr:nvSpPr>
            <xdr:cNvPr id="8193" name="Button 1" hidden="1">
              <a:extLst>
                <a:ext uri="{63B3BB69-23CF-44E3-9099-C40C66FF867C}">
                  <a14:compatExt spid="_x0000_s8193"/>
                </a:ext>
                <a:ext uri="{FF2B5EF4-FFF2-40B4-BE49-F238E27FC236}">
                  <a16:creationId xmlns:a16="http://schemas.microsoft.com/office/drawing/2014/main" id="{00000000-0008-0000-0100-0000012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DO" sz="1000" b="0" i="0" u="none" strike="noStrike" baseline="0">
                  <a:solidFill>
                    <a:srgbClr val="000000"/>
                  </a:solidFill>
                  <a:latin typeface="Aptos Narrow"/>
                </a:rPr>
                <a:t>Home</a:t>
              </a:r>
            </a:p>
            <a:p>
              <a:pPr algn="ctr" rtl="0">
                <a:defRPr sz="1000"/>
              </a:pPr>
              <a:endParaRPr lang="es-DO" sz="1000" b="0" i="0" u="none" strike="noStrike" baseline="0">
                <a:solidFill>
                  <a:srgbClr val="000000"/>
                </a:solidFill>
                <a:latin typeface="Aptos Narrow"/>
              </a:endParaRP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50800</xdr:rowOff>
        </xdr:from>
        <xdr:to>
          <xdr:col>0</xdr:col>
          <xdr:colOff>527050</xdr:colOff>
          <xdr:row>0</xdr:row>
          <xdr:rowOff>279400</xdr:rowOff>
        </xdr:to>
        <xdr:sp macro="" textlink="">
          <xdr:nvSpPr>
            <xdr:cNvPr id="1029" name="Button 5" hidden="1">
              <a:extLst>
                <a:ext uri="{63B3BB69-23CF-44E3-9099-C40C66FF867C}">
                  <a14:compatExt spid="_x0000_s1029"/>
                </a:ext>
                <a:ext uri="{FF2B5EF4-FFF2-40B4-BE49-F238E27FC236}">
                  <a16:creationId xmlns:a16="http://schemas.microsoft.com/office/drawing/2014/main" id="{00000000-0008-0000-0200-0000050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DO" sz="1100" b="0" i="0" u="none" strike="noStrike" baseline="0">
                  <a:solidFill>
                    <a:srgbClr val="000000"/>
                  </a:solidFill>
                  <a:latin typeface="Aptos Narrow"/>
                </a:rPr>
                <a:t>Home</a:t>
              </a:r>
            </a:p>
            <a:p>
              <a:pPr algn="ctr" rtl="0">
                <a:defRPr sz="1000"/>
              </a:pPr>
              <a:endParaRPr lang="es-DO" sz="1100" b="0" i="0" u="none" strike="noStrike" baseline="0">
                <a:solidFill>
                  <a:srgbClr val="000000"/>
                </a:solidFill>
                <a:latin typeface="Aptos Narrow"/>
              </a:endParaRP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247650</xdr:colOff>
          <xdr:row>0</xdr:row>
          <xdr:rowOff>19050</xdr:rowOff>
        </xdr:from>
        <xdr:to>
          <xdr:col>11</xdr:col>
          <xdr:colOff>1174750</xdr:colOff>
          <xdr:row>0</xdr:row>
          <xdr:rowOff>203200</xdr:rowOff>
        </xdr:to>
        <xdr:sp macro="" textlink="">
          <xdr:nvSpPr>
            <xdr:cNvPr id="3075" name="Button 3" hidden="1">
              <a:extLst>
                <a:ext uri="{63B3BB69-23CF-44E3-9099-C40C66FF867C}">
                  <a14:compatExt spid="_x0000_s3075"/>
                </a:ext>
                <a:ext uri="{FF2B5EF4-FFF2-40B4-BE49-F238E27FC236}">
                  <a16:creationId xmlns:a16="http://schemas.microsoft.com/office/drawing/2014/main" id="{00000000-0008-0000-0300-0000030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DO" sz="1100" b="0" i="0" u="none" strike="noStrike" baseline="0">
                  <a:solidFill>
                    <a:srgbClr val="000000"/>
                  </a:solidFill>
                  <a:latin typeface="Aptos Narrow"/>
                </a:rPr>
                <a:t>Copiar Codigo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0</xdr:row>
          <xdr:rowOff>76200</xdr:rowOff>
        </xdr:from>
        <xdr:to>
          <xdr:col>1</xdr:col>
          <xdr:colOff>565150</xdr:colOff>
          <xdr:row>0</xdr:row>
          <xdr:rowOff>304800</xdr:rowOff>
        </xdr:to>
        <xdr:sp macro="" textlink="">
          <xdr:nvSpPr>
            <xdr:cNvPr id="3076" name="Button 4" hidden="1">
              <a:extLst>
                <a:ext uri="{63B3BB69-23CF-44E3-9099-C40C66FF867C}">
                  <a14:compatExt spid="_x0000_s3076"/>
                </a:ext>
                <a:ext uri="{FF2B5EF4-FFF2-40B4-BE49-F238E27FC236}">
                  <a16:creationId xmlns:a16="http://schemas.microsoft.com/office/drawing/2014/main" id="{00000000-0008-0000-0300-0000040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DO" sz="1100" b="0" i="0" u="none" strike="noStrike" baseline="0">
                  <a:solidFill>
                    <a:srgbClr val="000000"/>
                  </a:solidFill>
                  <a:latin typeface="Aptos Narrow"/>
                </a:rPr>
                <a:t>Home</a:t>
              </a:r>
            </a:p>
            <a:p>
              <a:pPr algn="ctr" rtl="0">
                <a:defRPr sz="1000"/>
              </a:pPr>
              <a:endParaRPr lang="es-DO" sz="1100" b="0" i="0" u="none" strike="noStrike" baseline="0">
                <a:solidFill>
                  <a:srgbClr val="000000"/>
                </a:solidFill>
                <a:latin typeface="Aptos Narrow"/>
              </a:endParaRP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1885950</xdr:colOff>
          <xdr:row>0</xdr:row>
          <xdr:rowOff>133350</xdr:rowOff>
        </xdr:from>
        <xdr:to>
          <xdr:col>6</xdr:col>
          <xdr:colOff>2952750</xdr:colOff>
          <xdr:row>0</xdr:row>
          <xdr:rowOff>355600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DO" sz="1100" b="0" i="0" u="none" strike="noStrike" baseline="0">
                  <a:solidFill>
                    <a:srgbClr val="000000"/>
                  </a:solidFill>
                  <a:latin typeface="Aptos Narrow"/>
                </a:rPr>
                <a:t>Content Code</a:t>
              </a:r>
            </a:p>
            <a:p>
              <a:pPr algn="ctr" rtl="0">
                <a:defRPr sz="1000"/>
              </a:pPr>
              <a:endParaRPr lang="es-DO" sz="11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50800</xdr:colOff>
          <xdr:row>0</xdr:row>
          <xdr:rowOff>50800</xdr:rowOff>
        </xdr:from>
        <xdr:to>
          <xdr:col>1</xdr:col>
          <xdr:colOff>552450</xdr:colOff>
          <xdr:row>0</xdr:row>
          <xdr:rowOff>279400</xdr:rowOff>
        </xdr:to>
        <xdr:sp macro="" textlink="">
          <xdr:nvSpPr>
            <xdr:cNvPr id="5123" name="Button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DO" sz="1100" b="0" i="0" u="none" strike="noStrike" baseline="0">
                  <a:solidFill>
                    <a:srgbClr val="000000"/>
                  </a:solidFill>
                  <a:latin typeface="Aptos Narrow"/>
                </a:rPr>
                <a:t>Home</a:t>
              </a:r>
            </a:p>
            <a:p>
              <a:pPr algn="ctr" rtl="0">
                <a:defRPr sz="1000"/>
              </a:pPr>
              <a:endParaRPr lang="es-DO" sz="1100" b="0" i="0" u="none" strike="noStrike" baseline="0">
                <a:solidFill>
                  <a:srgbClr val="000000"/>
                </a:solidFill>
                <a:latin typeface="Aptos Narrow"/>
              </a:endParaRP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9CEAFC20-F3D7-4398-A39E-90467FD01D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3</xdr:col>
          <xdr:colOff>355600</xdr:colOff>
          <xdr:row>0</xdr:row>
          <xdr:rowOff>57150</xdr:rowOff>
        </xdr:from>
        <xdr:to>
          <xdr:col>8</xdr:col>
          <xdr:colOff>431800</xdr:colOff>
          <xdr:row>0</xdr:row>
          <xdr:rowOff>781050</xdr:rowOff>
        </xdr:to>
        <xdr:sp macro="" textlink="">
          <xdr:nvSpPr>
            <xdr:cNvPr id="10241" name="Button 1" hidden="1">
              <a:extLst>
                <a:ext uri="{63B3BB69-23CF-44E3-9099-C40C66FF867C}">
                  <a14:compatExt spid="_x0000_s10241"/>
                </a:ext>
                <a:ext uri="{FF2B5EF4-FFF2-40B4-BE49-F238E27FC236}">
                  <a16:creationId xmlns:a16="http://schemas.microsoft.com/office/drawing/2014/main" id="{00000000-0008-0000-0500-00000128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C5438B9F-3DF7-4BAD-8674-C0C21379309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0D5F3379-5D4B-4631-9381-1ED6EE71FE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BFAE59D3-FA24-416F-9490-A151F14231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19457" name="Button 1" hidden="1">
              <a:extLst>
                <a:ext uri="{63B3BB69-23CF-44E3-9099-C40C66FF867C}">
                  <a14:compatExt spid="_x0000_s19457"/>
                </a:ext>
                <a:ext uri="{FF2B5EF4-FFF2-40B4-BE49-F238E27FC236}">
                  <a16:creationId xmlns:a16="http://schemas.microsoft.com/office/drawing/2014/main" id="{00000000-0008-0000-0600-0000014C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70623F9A-59C0-408A-BD90-1187C3B6400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8A0E115E-E0F2-478F-BF88-0AE271ED69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20481" name="Button 1" hidden="1">
              <a:extLst>
                <a:ext uri="{63B3BB69-23CF-44E3-9099-C40C66FF867C}">
                  <a14:compatExt spid="_x0000_s20481"/>
                </a:ext>
                <a:ext uri="{FF2B5EF4-FFF2-40B4-BE49-F238E27FC236}">
                  <a16:creationId xmlns:a16="http://schemas.microsoft.com/office/drawing/2014/main" id="{00000000-0008-0000-0700-00000150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0765B755-DE81-4994-A919-7AA713BAF4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3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149D6C19-209A-4958-8EBD-30DA59FE784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999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26625" name="Button 1" hidden="1">
              <a:extLst>
                <a:ext uri="{63B3BB69-23CF-44E3-9099-C40C66FF867C}">
                  <a14:compatExt spid="_x0000_s26625"/>
                </a:ext>
                <a:ext uri="{FF2B5EF4-FFF2-40B4-BE49-F238E27FC236}">
                  <a16:creationId xmlns:a16="http://schemas.microsoft.com/office/drawing/2014/main" id="{CCDF6C2D-4C43-489F-A218-88B00CAE9006}"/>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B4D93F7C-C941-4C3A-BB91-401078343EE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3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9AA5BE33-7D36-46D1-94EB-49B4C497EF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999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27649" name="Button 1" hidden="1">
              <a:extLst>
                <a:ext uri="{63B3BB69-23CF-44E3-9099-C40C66FF867C}">
                  <a14:compatExt spid="_x0000_s27649"/>
                </a:ext>
                <a:ext uri="{FF2B5EF4-FFF2-40B4-BE49-F238E27FC236}">
                  <a16:creationId xmlns:a16="http://schemas.microsoft.com/office/drawing/2014/main" id="{7E762FFF-A14C-46E4-8D3C-33EBCCAA209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03ADD8DA-895A-434D-8253-94DEEA7D957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3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E1D45927-648E-4B52-9CCE-FD12864544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999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28673" name="Button 1" hidden="1">
              <a:extLst>
                <a:ext uri="{63B3BB69-23CF-44E3-9099-C40C66FF867C}">
                  <a14:compatExt spid="_x0000_s28673"/>
                </a:ext>
                <a:ext uri="{FF2B5EF4-FFF2-40B4-BE49-F238E27FC236}">
                  <a16:creationId xmlns:a16="http://schemas.microsoft.com/office/drawing/2014/main" id="{28B5A7B8-7738-4E94-AB67-4B8B7278491A}"/>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0B880C4D-0060-4408-AABF-EAF16608F6B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3</xdr:col>
          <xdr:colOff>355600</xdr:colOff>
          <xdr:row>0</xdr:row>
          <xdr:rowOff>57150</xdr:rowOff>
        </xdr:from>
        <xdr:to>
          <xdr:col>8</xdr:col>
          <xdr:colOff>431800</xdr:colOff>
          <xdr:row>0</xdr:row>
          <xdr:rowOff>781050</xdr:rowOff>
        </xdr:to>
        <xdr:sp macro="" textlink="">
          <xdr:nvSpPr>
            <xdr:cNvPr id="11265" name="Button 1" hidden="1">
              <a:extLst>
                <a:ext uri="{63B3BB69-23CF-44E3-9099-C40C66FF867C}">
                  <a14:compatExt spid="_x0000_s11265"/>
                </a:ext>
                <a:ext uri="{FF2B5EF4-FFF2-40B4-BE49-F238E27FC236}">
                  <a16:creationId xmlns:a16="http://schemas.microsoft.com/office/drawing/2014/main" id="{00000000-0008-0000-0800-0000012C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AAA729CE-4E67-4713-8E6D-DD13FAB6E5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2556B00F-0709-4C8D-A22F-5A7EEE2AEB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074BCB71-4A1A-4906-910F-32E2B677FD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4</xdr:col>
          <xdr:colOff>209550</xdr:colOff>
          <xdr:row>0</xdr:row>
          <xdr:rowOff>88900</xdr:rowOff>
        </xdr:from>
        <xdr:to>
          <xdr:col>9</xdr:col>
          <xdr:colOff>298450</xdr:colOff>
          <xdr:row>0</xdr:row>
          <xdr:rowOff>800100</xdr:rowOff>
        </xdr:to>
        <xdr:sp macro="" textlink="">
          <xdr:nvSpPr>
            <xdr:cNvPr id="12291" name="Button 3" hidden="1">
              <a:extLst>
                <a:ext uri="{63B3BB69-23CF-44E3-9099-C40C66FF867C}">
                  <a14:compatExt spid="_x0000_s12291"/>
                </a:ext>
                <a:ext uri="{FF2B5EF4-FFF2-40B4-BE49-F238E27FC236}">
                  <a16:creationId xmlns:a16="http://schemas.microsoft.com/office/drawing/2014/main" id="{00000000-0008-0000-0900-00000330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3D140ECF-BE50-4073-97DD-5E79F1A79C1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3845C2D2-E715-4F59-B1D1-5DA28D8565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4</xdr:col>
          <xdr:colOff>203200</xdr:colOff>
          <xdr:row>0</xdr:row>
          <xdr:rowOff>69850</xdr:rowOff>
        </xdr:from>
        <xdr:to>
          <xdr:col>9</xdr:col>
          <xdr:colOff>285750</xdr:colOff>
          <xdr:row>0</xdr:row>
          <xdr:rowOff>793750</xdr:rowOff>
        </xdr:to>
        <xdr:sp macro="" textlink="">
          <xdr:nvSpPr>
            <xdr:cNvPr id="13315" name="Button 3" hidden="1">
              <a:extLst>
                <a:ext uri="{63B3BB69-23CF-44E3-9099-C40C66FF867C}">
                  <a14:compatExt spid="_x0000_s13315"/>
                </a:ext>
                <a:ext uri="{FF2B5EF4-FFF2-40B4-BE49-F238E27FC236}">
                  <a16:creationId xmlns:a16="http://schemas.microsoft.com/office/drawing/2014/main" id="{00000000-0008-0000-0A00-00000334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0</xdr:col>
      <xdr:colOff>190500</xdr:colOff>
      <xdr:row>0</xdr:row>
      <xdr:rowOff>17341</xdr:rowOff>
    </xdr:from>
    <xdr:to>
      <xdr:col>1</xdr:col>
      <xdr:colOff>809625</xdr:colOff>
      <xdr:row>1</xdr:row>
      <xdr:rowOff>3234</xdr:rowOff>
    </xdr:to>
    <xdr:pic>
      <xdr:nvPicPr>
        <xdr:cNvPr id="2" name="Picture 1">
          <a:hlinkClick xmlns:r="http://schemas.openxmlformats.org/officeDocument/2006/relationships" r:id="rId1"/>
          <a:extLst>
            <a:ext uri="{FF2B5EF4-FFF2-40B4-BE49-F238E27FC236}">
              <a16:creationId xmlns:a16="http://schemas.microsoft.com/office/drawing/2014/main" id="{4218C431-D588-4EA7-BBF5-2D7383B5398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90500" y="17341"/>
          <a:ext cx="1228725" cy="89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89648</xdr:colOff>
      <xdr:row>0</xdr:row>
      <xdr:rowOff>22413</xdr:rowOff>
    </xdr:from>
    <xdr:to>
      <xdr:col>2</xdr:col>
      <xdr:colOff>1299883</xdr:colOff>
      <xdr:row>0</xdr:row>
      <xdr:rowOff>891563</xdr:rowOff>
    </xdr:to>
    <xdr:pic>
      <xdr:nvPicPr>
        <xdr:cNvPr id="3" name="Picture 2">
          <a:hlinkClick xmlns:r="http://schemas.openxmlformats.org/officeDocument/2006/relationships" r:id="rId3"/>
          <a:extLst>
            <a:ext uri="{FF2B5EF4-FFF2-40B4-BE49-F238E27FC236}">
              <a16:creationId xmlns:a16="http://schemas.microsoft.com/office/drawing/2014/main" id="{C0185F90-3566-4589-8618-C6A61E4EB6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548" y="22413"/>
          <a:ext cx="1210235" cy="869150"/>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298450</xdr:colOff>
          <xdr:row>0</xdr:row>
          <xdr:rowOff>88900</xdr:rowOff>
        </xdr:from>
        <xdr:to>
          <xdr:col>8</xdr:col>
          <xdr:colOff>381000</xdr:colOff>
          <xdr:row>0</xdr:row>
          <xdr:rowOff>800100</xdr:rowOff>
        </xdr:to>
        <xdr:sp macro="" textlink="">
          <xdr:nvSpPr>
            <xdr:cNvPr id="9219" name="Button 3" hidden="1">
              <a:extLst>
                <a:ext uri="{63B3BB69-23CF-44E3-9099-C40C66FF867C}">
                  <a14:compatExt spid="_x0000_s9219"/>
                </a:ext>
                <a:ext uri="{FF2B5EF4-FFF2-40B4-BE49-F238E27FC236}">
                  <a16:creationId xmlns:a16="http://schemas.microsoft.com/office/drawing/2014/main" id="{00000000-0008-0000-0B00-000003240000}"/>
                </a:ext>
              </a:extLst>
            </xdr:cNvPr>
            <xdr:cNvSpPr/>
          </xdr:nvSpPr>
          <xdr:spPr bwMode="auto">
            <a:xfrm>
              <a:off x="0" y="0"/>
              <a:ext cx="0" cy="0"/>
            </a:xfrm>
            <a:prstGeom prst="rect">
              <a:avLst/>
            </a:prstGeom>
            <a:noFill/>
            <a:ln w="9525">
              <a:miter lim="800000"/>
              <a:headEnd/>
              <a:tailEnd/>
            </a:ln>
          </xdr:spPr>
          <xdr:txBody>
            <a:bodyPr vertOverflow="clip" wrap="square" lIns="73152" tIns="64008" rIns="73152" bIns="64008" anchor="ctr" upright="1"/>
            <a:lstStyle/>
            <a:p>
              <a:pPr algn="ctr" rtl="0">
                <a:defRPr sz="1000"/>
              </a:pPr>
              <a:r>
                <a:rPr lang="es-DO" sz="2000" b="1" i="0" u="none" strike="noStrike" baseline="0">
                  <a:solidFill>
                    <a:srgbClr val="000000"/>
                  </a:solidFill>
                  <a:latin typeface="Cavolini"/>
                  <a:cs typeface="Cavolini"/>
                </a:rPr>
                <a:t>JS</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db\Github\docs\cantos\Resucit&#243;%20Letra%20D.xlsm" TargetMode="External"/><Relationship Id="rId1" Type="http://schemas.openxmlformats.org/officeDocument/2006/relationships/externalLinkPath" Target="cantos/Resucit&#243;%20Letra%20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ice"/>
      <sheetName val="Categorias "/>
      <sheetName val="List"/>
      <sheetName val="URL"/>
      <sheetName val="Indice Canto"/>
      <sheetName val="data-Cantos"/>
      <sheetName val="creando Directorios"/>
      <sheetName val="Find bk2"/>
      <sheetName val="Codigo Canto"/>
      <sheetName val="Indice 4Canto"/>
      <sheetName val="Categorias (2)"/>
      <sheetName val="indexCantos"/>
      <sheetName val="Codigo"/>
      <sheetName val="Buscador"/>
      <sheetName val="Buscador (fail1)"/>
      <sheetName val="Buscador (fail2)"/>
      <sheetName val="Indice Backups"/>
      <sheetName val="Cantos"/>
      <sheetName val="DAYENÚ"/>
      <sheetName val="DAYENÚ2"/>
      <sheetName val="b1"/>
      <sheetName val="DE PROFUNDIS"/>
      <sheetName val="DECIDLE A LOS DE CORAZÓN CANSAD"/>
      <sheetName val="DELANTE DE LOS ÁNGELES"/>
      <sheetName val="MARIA, MADRE MÍA"/>
    </sheetNames>
    <definedNames>
      <definedName name="Button_JS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3">
          <cell r="A3" t="str">
            <v>#Pg</v>
          </cell>
          <cell r="B3" t="str">
            <v>ID</v>
          </cell>
          <cell r="C3" t="str">
            <v>Or#</v>
          </cell>
          <cell r="D3" t="str">
            <v>c</v>
          </cell>
          <cell r="E3" t="str">
            <v>Title</v>
          </cell>
          <cell r="F3" t="str">
            <v>c2</v>
          </cell>
          <cell r="G3" t="str">
            <v>c3</v>
          </cell>
          <cell r="H3" t="str">
            <v>Titulo</v>
          </cell>
          <cell r="I3" t="str">
            <v>c0</v>
          </cell>
          <cell r="J3" t="str">
            <v>Subtitle</v>
          </cell>
          <cell r="K3" t="str">
            <v>c01</v>
          </cell>
          <cell r="L3" t="str">
            <v>Subtitle5</v>
          </cell>
          <cell r="M3" t="str">
            <v>c02</v>
          </cell>
          <cell r="N3" t="str">
            <v>Category</v>
          </cell>
          <cell r="O3" t="str">
            <v>c03</v>
          </cell>
          <cell r="P3" t="str">
            <v>Categoria</v>
          </cell>
          <cell r="Q3" t="str">
            <v>c04</v>
          </cell>
          <cell r="R3" t="str">
            <v>moments</v>
          </cell>
          <cell r="S3" t="str">
            <v>c05</v>
          </cell>
          <cell r="T3" t="str">
            <v>Pascua</v>
          </cell>
          <cell r="U3" t="str">
            <v>c09</v>
          </cell>
          <cell r="V3" t="str">
            <v>Pentecostés</v>
          </cell>
          <cell r="W3" t="str">
            <v>c010</v>
          </cell>
          <cell r="X3" t="str">
            <v>Virgen</v>
          </cell>
          <cell r="Y3" t="str">
            <v>c011</v>
          </cell>
          <cell r="Z3" t="str">
            <v>Niños</v>
          </cell>
          <cell r="AA3" t="str">
            <v>c012</v>
          </cell>
          <cell r="AB3" t="str">
            <v>Laudes/Vispera</v>
          </cell>
          <cell r="AC3" t="str">
            <v>c013</v>
          </cell>
          <cell r="AD3" t="str">
            <v>Entrada</v>
          </cell>
          <cell r="AE3" t="str">
            <v>c020</v>
          </cell>
          <cell r="AF3" t="str">
            <v>URL Por categoria</v>
          </cell>
          <cell r="AG3" t="str">
            <v>URL por nombre</v>
          </cell>
          <cell r="AH3" t="str">
            <v>c021</v>
          </cell>
          <cell r="AI3" t="str">
            <v>c022</v>
          </cell>
          <cell r="AJ3" t="str">
            <v>c023</v>
          </cell>
          <cell r="AK3" t="str">
            <v>Codigo</v>
          </cell>
          <cell r="AL3" t="str">
            <v>CANTO</v>
          </cell>
          <cell r="AM3" t="str">
            <v>canto2</v>
          </cell>
          <cell r="AN3" t="str">
            <v>citas</v>
          </cell>
          <cell r="AO3" t="str">
            <v>letra</v>
          </cell>
          <cell r="AP3" t="str">
            <v>Column1</v>
          </cell>
          <cell r="AQ3" t="str">
            <v>Column2</v>
          </cell>
        </row>
        <row r="4">
          <cell r="A4">
            <v>237</v>
          </cell>
          <cell r="B4" t="str">
            <v>{id:</v>
          </cell>
          <cell r="C4">
            <v>1</v>
          </cell>
          <cell r="D4" t="str">
            <v>,</v>
          </cell>
          <cell r="E4" t="str">
            <v xml:space="preserve">title: </v>
          </cell>
          <cell r="F4" t="str">
            <v>"</v>
          </cell>
          <cell r="G4" t="str">
            <v>alacenadelcordero</v>
          </cell>
          <cell r="H4" t="str">
            <v>A la cena del Cordero</v>
          </cell>
          <cell r="I4" t="str">
            <v>",</v>
          </cell>
          <cell r="J4" t="str">
            <v xml:space="preserve"> subtitle: </v>
          </cell>
          <cell r="K4" t="str">
            <v>"</v>
          </cell>
          <cell r="L4" t="str">
            <v>Himno lat. «Ad cenam Agni providi»</v>
          </cell>
          <cell r="M4" t="str">
            <v xml:space="preserve">", </v>
          </cell>
          <cell r="N4" t="str">
            <v xml:space="preserve">category: </v>
          </cell>
          <cell r="O4" t="str">
            <v>"</v>
          </cell>
          <cell r="P4" t="str">
            <v>ELECCIÓN</v>
          </cell>
          <cell r="Q4" t="str">
            <v>"</v>
          </cell>
          <cell r="R4" t="str">
            <v>, moments: [</v>
          </cell>
          <cell r="S4" t="str">
            <v>"</v>
          </cell>
          <cell r="T4" t="str">
            <v>Pascua</v>
          </cell>
          <cell r="U4" t="str">
            <v>", "</v>
          </cell>
          <cell r="V4" t="str">
            <v>Laudes/Visperas</v>
          </cell>
          <cell r="W4" t="str">
            <v>", "</v>
          </cell>
          <cell r="X4" t="str">
            <v>Entrada</v>
          </cell>
          <cell r="AE4" t="str">
            <v>"], url: "</v>
          </cell>
          <cell r="AF4" t="str">
            <v>/cantos/resucito/e/alacenadelcordero.html</v>
          </cell>
          <cell r="AG4" t="str">
            <v>/cantos/resucito/a/alacenadelcordero.html</v>
          </cell>
          <cell r="AH4" t="str">
            <v>"},</v>
          </cell>
          <cell r="AI4" t="str">
            <v>a</v>
          </cell>
          <cell r="AJ4" t="str">
            <v>e</v>
          </cell>
          <cell r="AK4" t="str">
            <v>{id:1,title: "alacenadelcorderoA la cena del Cordero", subtitle: "Himno lat. «Ad cenam Agni providi»", category: "ELECCIÓN", moments: ["Pascua", "Laudes/Visperas", "Entrada"], url: "/cantos/resucito/e/alacenadelcordero.html/cantos/resucito/a/alacenadelcordero.html"},</v>
          </cell>
          <cell r="AL4" t="str">
            <v>A LA CENA DEL CORDERO</v>
          </cell>
          <cell r="AM4" t="str">
            <v>alacenadelcordero</v>
          </cell>
          <cell r="AN4" t="str">
            <v>Himno lat. «Ad cenam Agni providi»</v>
          </cell>
          <cell r="AP4" t="str">
            <v>CANTO</v>
          </cell>
          <cell r="AQ4" t="str">
            <v>A LA CENA DEL CORDERO</v>
          </cell>
        </row>
        <row r="5">
          <cell r="A5">
            <v>1</v>
          </cell>
          <cell r="B5" t="str">
            <v>{id:</v>
          </cell>
          <cell r="C5">
            <v>2</v>
          </cell>
          <cell r="D5" t="str">
            <v>,</v>
          </cell>
          <cell r="E5" t="str">
            <v xml:space="preserve">title: </v>
          </cell>
          <cell r="F5" t="str">
            <v>"</v>
          </cell>
          <cell r="G5" t="str">
            <v>alavictimapascual</v>
          </cell>
          <cell r="H5" t="str">
            <v>A la víctima Pascual</v>
          </cell>
          <cell r="I5" t="str">
            <v>",</v>
          </cell>
          <cell r="J5" t="str">
            <v xml:space="preserve"> subtitle: </v>
          </cell>
          <cell r="K5" t="str">
            <v>"</v>
          </cell>
          <cell r="L5" t="str">
            <v xml:space="preserve">Secuencia de Pascua - Himno lat. «Victimae paschall laudes» </v>
          </cell>
          <cell r="M5" t="str">
            <v xml:space="preserve">", </v>
          </cell>
          <cell r="N5" t="str">
            <v xml:space="preserve">category: </v>
          </cell>
          <cell r="O5" t="str">
            <v>"</v>
          </cell>
          <cell r="P5" t="str">
            <v>PRECATECUMENADO</v>
          </cell>
          <cell r="Q5" t="str">
            <v>"</v>
          </cell>
          <cell r="R5" t="str">
            <v>, moments: [</v>
          </cell>
          <cell r="S5" t="str">
            <v>"</v>
          </cell>
          <cell r="T5" t="str">
            <v>Pascua</v>
          </cell>
          <cell r="U5" t="str">
            <v>", "</v>
          </cell>
          <cell r="V5" t="str">
            <v>Pentecostés</v>
          </cell>
          <cell r="W5" t="str">
            <v>", "</v>
          </cell>
          <cell r="X5" t="str">
            <v>Entrada</v>
          </cell>
          <cell r="Y5" t="str">
            <v>", "</v>
          </cell>
          <cell r="Z5" t="str">
            <v>Comunión</v>
          </cell>
          <cell r="AA5" t="str">
            <v>", "</v>
          </cell>
          <cell r="AB5" t="str">
            <v>Final</v>
          </cell>
          <cell r="AC5" t="str">
            <v>", "</v>
          </cell>
          <cell r="AD5" t="str">
            <v>Nuevo Testamento</v>
          </cell>
          <cell r="AE5" t="str">
            <v>"], url: "</v>
          </cell>
          <cell r="AF5" t="str">
            <v>/cantos/resucito/a/alavictimapascual.html</v>
          </cell>
          <cell r="AG5" t="str">
            <v>/cantos/resucito/a/alavictimapascual.html</v>
          </cell>
          <cell r="AH5" t="str">
            <v>"},</v>
          </cell>
          <cell r="AI5" t="str">
            <v>a</v>
          </cell>
          <cell r="AJ5" t="str">
            <v>p</v>
          </cell>
          <cell r="AK5" t="str">
            <v>{id:2,title: "alavictimapascualA la víctima Pascual", subtitle: "Secuencia de Pascua - Himno lat. «Victimae paschall laudes» ", category: "PRECATECUMENADO", moments: ["Pascua", "Pentecostés", "Entrada", "Comunión", "Final", "Nuevo Testamento"], url: "/cantos/resucito/a/alavictimapascual.html/cantos/resucito/a/alavictimapascual.html"},</v>
          </cell>
          <cell r="AL5" t="str">
            <v>A LA VÍCTIMA PASCUAL</v>
          </cell>
          <cell r="AM5" t="str">
            <v>alavíctimapascual</v>
          </cell>
          <cell r="AN5" t="str">
            <v xml:space="preserve">Secuencia de Pascua - Himno lat. «Victimae paschall laudes» </v>
          </cell>
          <cell r="AP5" t="str">
            <v>CANTO</v>
          </cell>
          <cell r="AQ5" t="str">
            <v>A LA VÍCTIMA PASCUAL</v>
          </cell>
        </row>
        <row r="6">
          <cell r="A6">
            <v>2</v>
          </cell>
          <cell r="B6" t="str">
            <v>{id:</v>
          </cell>
          <cell r="C6">
            <v>3</v>
          </cell>
          <cell r="D6" t="str">
            <v>,</v>
          </cell>
          <cell r="E6" t="str">
            <v xml:space="preserve">title: </v>
          </cell>
          <cell r="F6" t="str">
            <v>"</v>
          </cell>
          <cell r="G6" t="str">
            <v>anadiedemosocasiondetropiezo</v>
          </cell>
          <cell r="H6" t="str">
            <v>A nadie demos ocasión de tropiezo</v>
          </cell>
          <cell r="I6" t="str">
            <v>",</v>
          </cell>
          <cell r="J6" t="str">
            <v xml:space="preserve"> subtitle: </v>
          </cell>
          <cell r="K6" t="str">
            <v>"</v>
          </cell>
          <cell r="L6" t="str">
            <v>2ª Corintios 6,3ss</v>
          </cell>
          <cell r="M6" t="str">
            <v xml:space="preserve">", </v>
          </cell>
          <cell r="N6" t="str">
            <v xml:space="preserve">category: </v>
          </cell>
          <cell r="O6" t="str">
            <v>"</v>
          </cell>
          <cell r="P6" t="str">
            <v>PRECATECUMENADO</v>
          </cell>
          <cell r="Q6" t="str">
            <v>"</v>
          </cell>
          <cell r="R6" t="str">
            <v>, moments: [</v>
          </cell>
          <cell r="S6" t="str">
            <v>"</v>
          </cell>
          <cell r="T6" t="str">
            <v>Nuevo Testamento</v>
          </cell>
          <cell r="AE6" t="str">
            <v>"], url: "</v>
          </cell>
          <cell r="AF6" t="str">
            <v>/cantos/resucito/a/anadiedemosocasiondetropiezo.html</v>
          </cell>
          <cell r="AG6" t="str">
            <v>/cantos/resucito/a/anadiedemosocasiondetropiezo.html</v>
          </cell>
          <cell r="AH6" t="str">
            <v>"},</v>
          </cell>
          <cell r="AI6" t="str">
            <v>a</v>
          </cell>
          <cell r="AJ6" t="str">
            <v>p</v>
          </cell>
          <cell r="AK6" t="str">
            <v>{id:3,title: "anadiedemosocasiondetropiezoA nadie demos ocasión de tropiezo", subtitle: "2ª Corintios 6,3ss", category: "PRECATECUMENADO", moments: ["Nuevo Testamento"], url: "/cantos/resucito/a/anadiedemosocasiondetropiezo.html/cantos/resucito/a/anadiedemosocasiondetropiezo.html"},</v>
          </cell>
          <cell r="AL6" t="str">
            <v>A NADIE DEMOS OCASIÓN DE TROPIEZO</v>
          </cell>
          <cell r="AM6" t="str">
            <v>anadiedemosocasióndetropiezo</v>
          </cell>
          <cell r="AN6" t="str">
            <v>2ª Corintios 6,3ss</v>
          </cell>
          <cell r="AP6" t="str">
            <v>CANTO</v>
          </cell>
          <cell r="AQ6" t="str">
            <v>A NADIE DEMOS OCASIÓN DE TROPIEZO</v>
          </cell>
        </row>
        <row r="7">
          <cell r="A7">
            <v>3</v>
          </cell>
          <cell r="B7" t="str">
            <v>{id:</v>
          </cell>
          <cell r="C7">
            <v>4</v>
          </cell>
          <cell r="D7" t="str">
            <v>,</v>
          </cell>
          <cell r="E7" t="str">
            <v xml:space="preserve">title: </v>
          </cell>
          <cell r="F7" t="str">
            <v>"</v>
          </cell>
          <cell r="G7" t="str">
            <v>atilevantomisojos</v>
          </cell>
          <cell r="H7" t="str">
            <v>A ti levanto mis ojos</v>
          </cell>
          <cell r="I7" t="str">
            <v>",</v>
          </cell>
          <cell r="J7" t="str">
            <v xml:space="preserve"> subtitle: </v>
          </cell>
          <cell r="K7" t="str">
            <v>"</v>
          </cell>
          <cell r="L7" t="str">
            <v>Salmo 123 (122)</v>
          </cell>
          <cell r="M7" t="str">
            <v xml:space="preserve">", </v>
          </cell>
          <cell r="N7" t="str">
            <v xml:space="preserve">category: </v>
          </cell>
          <cell r="O7" t="str">
            <v>"</v>
          </cell>
          <cell r="P7" t="str">
            <v>PRECATECUMENADO</v>
          </cell>
          <cell r="Q7" t="str">
            <v>"</v>
          </cell>
          <cell r="R7" t="str">
            <v>, moments: [</v>
          </cell>
          <cell r="S7" t="str">
            <v>"</v>
          </cell>
          <cell r="T7" t="str">
            <v>Cuaresma</v>
          </cell>
          <cell r="U7" t="str">
            <v>", "</v>
          </cell>
          <cell r="V7" t="str">
            <v>Antiguo Testamento</v>
          </cell>
          <cell r="AE7" t="str">
            <v>"], url: "</v>
          </cell>
          <cell r="AF7" t="str">
            <v>/cantos/resucito/a/atilevantomisojos.html</v>
          </cell>
          <cell r="AG7" t="str">
            <v>/cantos/resucito/a/atilevantomisojos.html</v>
          </cell>
          <cell r="AH7" t="str">
            <v>"},</v>
          </cell>
          <cell r="AI7" t="str">
            <v>a</v>
          </cell>
          <cell r="AJ7" t="str">
            <v>p</v>
          </cell>
          <cell r="AK7" t="str">
            <v>{id:4,title: "atilevantomisojosA ti levanto mis ojos", subtitle: "Salmo 123 (122)", category: "PRECATECUMENADO", moments: ["Cuaresma", "Antiguo Testamento"], url: "/cantos/resucito/a/atilevantomisojos.html/cantos/resucito/a/atilevantomisojos.html"},</v>
          </cell>
          <cell r="AL7" t="str">
            <v>A TI LEVANTO MIS OJOS</v>
          </cell>
          <cell r="AM7" t="str">
            <v>atilevantomisojos</v>
          </cell>
          <cell r="AN7" t="str">
            <v>Salmo 123 (122)</v>
          </cell>
          <cell r="AP7" t="str">
            <v>CANTO</v>
          </cell>
          <cell r="AQ7" t="str">
            <v>A TI LEVANTO MIS OJOS</v>
          </cell>
        </row>
        <row r="8">
          <cell r="A8">
            <v>4</v>
          </cell>
          <cell r="B8" t="str">
            <v>{id:</v>
          </cell>
          <cell r="C8">
            <v>5</v>
          </cell>
          <cell r="D8" t="str">
            <v>,</v>
          </cell>
          <cell r="E8" t="str">
            <v xml:space="preserve">title: </v>
          </cell>
          <cell r="F8" t="str">
            <v>"</v>
          </cell>
          <cell r="G8" t="str">
            <v>atisenorenmiclamorimploro</v>
          </cell>
          <cell r="H8" t="str">
            <v>A ti, Señor, en mi clamor imploro</v>
          </cell>
          <cell r="I8" t="str">
            <v>",</v>
          </cell>
          <cell r="J8" t="str">
            <v xml:space="preserve"> subtitle: </v>
          </cell>
          <cell r="K8" t="str">
            <v>"</v>
          </cell>
          <cell r="L8" t="str">
            <v>Salmo 142 (141)</v>
          </cell>
          <cell r="M8" t="str">
            <v xml:space="preserve">", </v>
          </cell>
          <cell r="N8" t="str">
            <v xml:space="preserve">category: </v>
          </cell>
          <cell r="O8" t="str">
            <v>"</v>
          </cell>
          <cell r="P8" t="str">
            <v>PRECATECUMENADO</v>
          </cell>
          <cell r="Q8" t="str">
            <v>"</v>
          </cell>
          <cell r="R8" t="str">
            <v>, moments: [</v>
          </cell>
          <cell r="S8" t="str">
            <v>"</v>
          </cell>
          <cell r="T8" t="str">
            <v>Cuaresma</v>
          </cell>
          <cell r="U8" t="str">
            <v>", "</v>
          </cell>
          <cell r="V8" t="str">
            <v>Antiguo Testamento</v>
          </cell>
          <cell r="AE8" t="str">
            <v>"], url: "</v>
          </cell>
          <cell r="AF8" t="str">
            <v>/cantos/resucito/a/atisenorenmiclamorimploro.html</v>
          </cell>
          <cell r="AG8" t="str">
            <v>/cantos/resucito/a/atisenorenmiclamorimploro.html</v>
          </cell>
          <cell r="AH8" t="str">
            <v>"},</v>
          </cell>
          <cell r="AI8" t="str">
            <v>a</v>
          </cell>
          <cell r="AJ8" t="str">
            <v>p</v>
          </cell>
          <cell r="AK8" t="str">
            <v>{id:5,title: "atisenorenmiclamorimploroA ti, Señor, en mi clamor imploro", subtitle: "Salmo 142 (141)", category: "PRECATECUMENADO", moments: ["Cuaresma", "Antiguo Testamento"], url: "/cantos/resucito/a/atisenorenmiclamorimploro.html/cantos/resucito/a/atisenorenmiclamorimploro.html"},</v>
          </cell>
          <cell r="AL8" t="str">
            <v>A TI, SEÑOR, EN MI CLAMOR IMPLORO</v>
          </cell>
          <cell r="AM8" t="str">
            <v>ati,señor,enmiclamorimploro</v>
          </cell>
          <cell r="AN8" t="str">
            <v>Salmo 142 (141)</v>
          </cell>
          <cell r="AP8" t="str">
            <v>CANTO</v>
          </cell>
          <cell r="AQ8" t="str">
            <v>A TI, SEÑOR, EN MI CLAMOR IMPLORO</v>
          </cell>
        </row>
        <row r="9">
          <cell r="A9">
            <v>5</v>
          </cell>
          <cell r="B9" t="str">
            <v>{id:</v>
          </cell>
          <cell r="C9">
            <v>6</v>
          </cell>
          <cell r="D9" t="str">
            <v>,</v>
          </cell>
          <cell r="E9" t="str">
            <v xml:space="preserve">title: </v>
          </cell>
          <cell r="F9" t="str">
            <v>"</v>
          </cell>
          <cell r="G9" t="str">
            <v>atisenorlevantomialma</v>
          </cell>
          <cell r="H9" t="str">
            <v>A ti, Señor, levanto mi alma</v>
          </cell>
          <cell r="I9" t="str">
            <v>",</v>
          </cell>
          <cell r="J9" t="str">
            <v xml:space="preserve"> subtitle: </v>
          </cell>
          <cell r="K9" t="str">
            <v>"</v>
          </cell>
          <cell r="L9" t="str">
            <v>Salmo 25 (24)</v>
          </cell>
          <cell r="M9" t="str">
            <v xml:space="preserve">", </v>
          </cell>
          <cell r="N9" t="str">
            <v xml:space="preserve">category: </v>
          </cell>
          <cell r="O9" t="str">
            <v>"</v>
          </cell>
          <cell r="P9" t="str">
            <v>PRECATECUMENADO</v>
          </cell>
          <cell r="Q9" t="str">
            <v>"</v>
          </cell>
          <cell r="R9" t="str">
            <v>, moments: [</v>
          </cell>
          <cell r="S9" t="str">
            <v>"</v>
          </cell>
          <cell r="T9" t="str">
            <v>Cuaresma</v>
          </cell>
          <cell r="U9" t="str">
            <v>", "</v>
          </cell>
          <cell r="V9" t="str">
            <v>Antiguo Testamento</v>
          </cell>
          <cell r="AE9" t="str">
            <v>"], url: "</v>
          </cell>
          <cell r="AF9" t="str">
            <v>/cantos/resucito/a/atisenorlevantomialma.html</v>
          </cell>
          <cell r="AG9" t="str">
            <v>/cantos/resucito/a/atisenorlevantomialma.html</v>
          </cell>
          <cell r="AH9" t="str">
            <v>"},</v>
          </cell>
          <cell r="AI9" t="str">
            <v>a</v>
          </cell>
          <cell r="AJ9" t="str">
            <v>p</v>
          </cell>
          <cell r="AK9" t="str">
            <v>{id:6,title: "atisenorlevantomialmaA ti, Señor, levanto mi alma", subtitle: "Salmo 25 (24)", category: "PRECATECUMENADO", moments: ["Cuaresma", "Antiguo Testamento"], url: "/cantos/resucito/a/atisenorlevantomialma.html/cantos/resucito/a/atisenorlevantomialma.html"},</v>
          </cell>
          <cell r="AL9" t="str">
            <v>A TI, SEÑOR, LEVANTO MI ALMA</v>
          </cell>
          <cell r="AM9" t="str">
            <v>ati,señor,levantomialma</v>
          </cell>
          <cell r="AN9" t="str">
            <v>Salmo 25 (24)</v>
          </cell>
          <cell r="AP9" t="str">
            <v>CANTO</v>
          </cell>
          <cell r="AQ9" t="str">
            <v>A TI, SEÑOR, LEVANTO MI ALMA</v>
          </cell>
        </row>
        <row r="10">
          <cell r="A10">
            <v>6</v>
          </cell>
          <cell r="B10" t="str">
            <v>{id:</v>
          </cell>
          <cell r="C10">
            <v>7</v>
          </cell>
          <cell r="D10" t="str">
            <v>,</v>
          </cell>
          <cell r="E10" t="str">
            <v xml:space="preserve">title: </v>
          </cell>
          <cell r="F10" t="str">
            <v>"</v>
          </cell>
          <cell r="G10" t="str">
            <v>atisenorsedebelaalabanzaension</v>
          </cell>
          <cell r="H10" t="str">
            <v>A ti, Señor, se debe la alabanza en Sión</v>
          </cell>
          <cell r="I10" t="str">
            <v>",</v>
          </cell>
          <cell r="J10" t="str">
            <v xml:space="preserve"> subtitle: </v>
          </cell>
          <cell r="K10" t="str">
            <v>"</v>
          </cell>
          <cell r="L10" t="str">
            <v>Salmo 65 (64)</v>
          </cell>
          <cell r="M10" t="str">
            <v xml:space="preserve">", </v>
          </cell>
          <cell r="N10" t="str">
            <v xml:space="preserve">category: </v>
          </cell>
          <cell r="O10" t="str">
            <v>"</v>
          </cell>
          <cell r="P10" t="str">
            <v>PRECATECUMENADO</v>
          </cell>
          <cell r="Q10" t="str">
            <v>"</v>
          </cell>
          <cell r="R10" t="str">
            <v>, moments: [</v>
          </cell>
          <cell r="S10" t="str">
            <v>"</v>
          </cell>
          <cell r="T10" t="str">
            <v>Cuaresma</v>
          </cell>
          <cell r="U10" t="str">
            <v>", "</v>
          </cell>
          <cell r="V10" t="str">
            <v>Laudes/Visperas</v>
          </cell>
          <cell r="W10" t="str">
            <v>", "</v>
          </cell>
          <cell r="X10" t="str">
            <v>Antiguo Testamento</v>
          </cell>
          <cell r="AE10" t="str">
            <v>"], url: "</v>
          </cell>
          <cell r="AF10" t="str">
            <v>/cantos/resucito/a/atisenorsedebelaalabanzaension.html</v>
          </cell>
          <cell r="AG10" t="str">
            <v>/cantos/resucito/a/atisenorsedebelaalabanzaension.html</v>
          </cell>
          <cell r="AH10" t="str">
            <v>"},</v>
          </cell>
          <cell r="AI10" t="str">
            <v>a</v>
          </cell>
          <cell r="AJ10" t="str">
            <v>p</v>
          </cell>
          <cell r="AK10" t="str">
            <v>{id:7,title: "atisenorsedebelaalabanzaensionA ti, Señor, se debe la alabanza en Sión", subtitle: "Salmo 65 (64)", category: "PRECATECUMENADO", moments: ["Cuaresma", "Laudes/Visperas", "Antiguo Testamento"], url: "/cantos/resucito/a/atisenorsedebelaalabanzaension.html/cantos/resucito/a/atisenorsedebelaalabanzaension.html"},</v>
          </cell>
          <cell r="AL10" t="str">
            <v>A TI, SEÑOR, SE DEBE LA ALABANZA EN SIÓN</v>
          </cell>
          <cell r="AM10" t="str">
            <v>ati,señor,sedebelaalabanzaensión</v>
          </cell>
          <cell r="AN10" t="str">
            <v>Salmo 65 (64)</v>
          </cell>
          <cell r="AP10" t="str">
            <v>CANTO</v>
          </cell>
          <cell r="AQ10" t="str">
            <v>A TI, SEÑOR, SE DEBE LA ALABANZA EN SIÓN</v>
          </cell>
        </row>
        <row r="11">
          <cell r="A11">
            <v>7</v>
          </cell>
          <cell r="B11" t="str">
            <v>{id:</v>
          </cell>
          <cell r="C11">
            <v>8</v>
          </cell>
          <cell r="D11" t="str">
            <v>,</v>
          </cell>
          <cell r="E11" t="str">
            <v xml:space="preserve">title: </v>
          </cell>
          <cell r="F11" t="str">
            <v>"</v>
          </cell>
          <cell r="G11" t="str">
            <v>abbapadre</v>
          </cell>
          <cell r="H11" t="str">
            <v>Abbá, Padre</v>
          </cell>
          <cell r="I11" t="str">
            <v>",</v>
          </cell>
          <cell r="J11" t="str">
            <v xml:space="preserve"> subtitle: </v>
          </cell>
          <cell r="K11" t="str">
            <v>"</v>
          </cell>
          <cell r="L11" t="str">
            <v>Romanos 8,15–17</v>
          </cell>
          <cell r="M11" t="str">
            <v xml:space="preserve">", </v>
          </cell>
          <cell r="N11" t="str">
            <v xml:space="preserve">category: </v>
          </cell>
          <cell r="O11" t="str">
            <v>"</v>
          </cell>
          <cell r="P11" t="str">
            <v>PRECATECUMENADO</v>
          </cell>
          <cell r="Q11" t="str">
            <v>"</v>
          </cell>
          <cell r="R11" t="str">
            <v>, moments: [</v>
          </cell>
          <cell r="S11" t="str">
            <v>"</v>
          </cell>
          <cell r="T11" t="str">
            <v>Laudes/Visperas</v>
          </cell>
          <cell r="U11" t="str">
            <v>", "</v>
          </cell>
          <cell r="V11" t="str">
            <v>Comunión</v>
          </cell>
          <cell r="W11" t="str">
            <v>", "</v>
          </cell>
          <cell r="X11" t="str">
            <v>Nuevo Testamento</v>
          </cell>
          <cell r="AE11" t="str">
            <v>"], url: "</v>
          </cell>
          <cell r="AF11" t="str">
            <v>/cantos/resucito/a/abbapadre.html</v>
          </cell>
          <cell r="AG11" t="str">
            <v>/cantos/resucito/a/abbapadre.html</v>
          </cell>
          <cell r="AH11" t="str">
            <v>"},</v>
          </cell>
          <cell r="AI11" t="str">
            <v>a</v>
          </cell>
          <cell r="AJ11" t="str">
            <v>p</v>
          </cell>
          <cell r="AK11" t="str">
            <v>{id:8,title: "abbapadreAbbá, Padre", subtitle: "Romanos 8,15–17", category: "PRECATECUMENADO", moments: ["Laudes/Visperas", "Comunión", "Nuevo Testamento"], url: "/cantos/resucito/a/abbapadre.html/cantos/resucito/a/abbapadre.html"},</v>
          </cell>
          <cell r="AL11" t="str">
            <v>ABBÁ, PADRE</v>
          </cell>
          <cell r="AM11" t="str">
            <v>abbá,padre</v>
          </cell>
          <cell r="AN11" t="str">
            <v>Romanos 8,15–17</v>
          </cell>
          <cell r="AP11" t="str">
            <v>CANTO</v>
          </cell>
          <cell r="AQ11" t="str">
            <v>ABBÁ, PADRE</v>
          </cell>
        </row>
        <row r="12">
          <cell r="A12">
            <v>8</v>
          </cell>
          <cell r="B12" t="str">
            <v>{id:</v>
          </cell>
          <cell r="C12">
            <v>9</v>
          </cell>
          <cell r="D12" t="str">
            <v>,</v>
          </cell>
          <cell r="E12" t="str">
            <v xml:space="preserve">title: </v>
          </cell>
          <cell r="F12" t="str">
            <v>"</v>
          </cell>
          <cell r="G12" t="str">
            <v>abraham</v>
          </cell>
          <cell r="H12" t="str">
            <v>Abraham</v>
          </cell>
          <cell r="I12" t="str">
            <v>",</v>
          </cell>
          <cell r="J12" t="str">
            <v xml:space="preserve"> subtitle: </v>
          </cell>
          <cell r="K12" t="str">
            <v>"</v>
          </cell>
          <cell r="L12" t="str">
            <v>Génesis 18,1–5 – Teofanía de Mambré</v>
          </cell>
          <cell r="M12" t="str">
            <v xml:space="preserve">", </v>
          </cell>
          <cell r="N12" t="str">
            <v xml:space="preserve">category: </v>
          </cell>
          <cell r="O12" t="str">
            <v>"</v>
          </cell>
          <cell r="P12" t="str">
            <v>PRECATECUMENADO</v>
          </cell>
          <cell r="Q12" t="str">
            <v>"</v>
          </cell>
          <cell r="R12" t="str">
            <v>, moments: [</v>
          </cell>
          <cell r="S12" t="str">
            <v>"</v>
          </cell>
          <cell r="T12" t="str">
            <v>Laudes/Visperas</v>
          </cell>
          <cell r="U12" t="str">
            <v>", "</v>
          </cell>
          <cell r="V12" t="str">
            <v>Entrada</v>
          </cell>
          <cell r="W12" t="str">
            <v>", "</v>
          </cell>
          <cell r="X12" t="str">
            <v>Antiguo Testamento</v>
          </cell>
          <cell r="AE12" t="str">
            <v>"], url: "</v>
          </cell>
          <cell r="AF12" t="str">
            <v>/cantos/resucito/a/abraham.html</v>
          </cell>
          <cell r="AG12" t="str">
            <v>/cantos/resucito/a/abraham.html</v>
          </cell>
          <cell r="AH12" t="str">
            <v>"},</v>
          </cell>
          <cell r="AI12" t="str">
            <v>a</v>
          </cell>
          <cell r="AJ12" t="str">
            <v>p</v>
          </cell>
          <cell r="AK12" t="str">
            <v>{id:9,title: "abrahamAbraham", subtitle: "Génesis 18,1–5 – Teofanía de Mambré", category: "PRECATECUMENADO", moments: ["Laudes/Visperas", "Entrada", "Antiguo Testamento"], url: "/cantos/resucito/a/abraham.html/cantos/resucito/a/abraham.html"},</v>
          </cell>
          <cell r="AL12" t="str">
            <v>ABRAHAM</v>
          </cell>
          <cell r="AM12" t="str">
            <v>abraham</v>
          </cell>
          <cell r="AN12" t="str">
            <v>Génesis 18,1–5 – Teofanía de Mambré</v>
          </cell>
          <cell r="AP12" t="str">
            <v>CANTO</v>
          </cell>
          <cell r="AQ12" t="str">
            <v>ABRAHAM</v>
          </cell>
        </row>
        <row r="13">
          <cell r="A13">
            <v>179</v>
          </cell>
          <cell r="B13" t="str">
            <v>{id:</v>
          </cell>
          <cell r="C13">
            <v>10</v>
          </cell>
          <cell r="D13" t="str">
            <v>,</v>
          </cell>
          <cell r="E13" t="str">
            <v xml:space="preserve">title: </v>
          </cell>
          <cell r="F13" t="str">
            <v>"</v>
          </cell>
          <cell r="G13" t="str">
            <v>aclamacionesalaoraciondelosfieles</v>
          </cell>
          <cell r="H13" t="str">
            <v>Aclamaciones a la oración de los fieles</v>
          </cell>
          <cell r="I13" t="str">
            <v>",</v>
          </cell>
          <cell r="J13" t="str">
            <v xml:space="preserve"> subtitle: </v>
          </cell>
          <cell r="K13" t="str">
            <v>"</v>
          </cell>
          <cell r="L13" t="str">
            <v>Respuestas a las oraciones de los fieles, Modelo I, II, III, IV</v>
          </cell>
          <cell r="M13" t="str">
            <v xml:space="preserve">", </v>
          </cell>
          <cell r="N13" t="str">
            <v xml:space="preserve">category: </v>
          </cell>
          <cell r="O13" t="str">
            <v>"</v>
          </cell>
          <cell r="P13" t="str">
            <v>LITÚRGICOS</v>
          </cell>
          <cell r="Q13" t="str">
            <v>"</v>
          </cell>
          <cell r="R13" t="str">
            <v>, moments: [</v>
          </cell>
          <cell r="S13" t="str">
            <v>"</v>
          </cell>
          <cell r="T13" t="str">
            <v>Laudes/Visperas</v>
          </cell>
          <cell r="U13" t="str">
            <v>", "</v>
          </cell>
          <cell r="V13" t="str">
            <v>Final</v>
          </cell>
          <cell r="W13" t="str">
            <v>", "</v>
          </cell>
          <cell r="X13" t="str">
            <v>Antiguo Testamento</v>
          </cell>
          <cell r="AE13" t="str">
            <v>"], url: "</v>
          </cell>
          <cell r="AF13" t="str">
            <v>/cantos/resucito/a/aclamacionesalaoraciondelosfieles.html</v>
          </cell>
          <cell r="AG13" t="str">
            <v>/cantos/resucito/a/aclamacionesalaoraciondelosfieles.html</v>
          </cell>
          <cell r="AH13" t="str">
            <v>"},</v>
          </cell>
          <cell r="AI13" t="str">
            <v>a</v>
          </cell>
          <cell r="AJ13" t="str">
            <v>l</v>
          </cell>
          <cell r="AK13" t="str">
            <v>{id:10,title: "aclamacionesalaoraciondelosfielesAclamaciones a la oración de los fieles", subtitle: "Respuestas a las oraciones de los fieles, Modelo I, II, III, IV", category: "LITÚRGICOS", moments: ["Laudes/Visperas", "Final", "Antiguo Testamento"], url: "/cantos/resucito/a/aclamacionesalaoraciondelosfieles.html/cantos/resucito/a/aclamacionesalaoraciondelosfieles.html"},</v>
          </cell>
          <cell r="AL13" t="str">
            <v>ACLAMACIONES A LA ORACIÓN DE LOS FIELES</v>
          </cell>
          <cell r="AM13" t="str">
            <v>aclamacionesalaoracióndelosfieles</v>
          </cell>
          <cell r="AN13" t="str">
            <v>Respuestas a las oraciones de los fieles, Modelo I, II, III, IV</v>
          </cell>
          <cell r="AP13" t="str">
            <v>CANTO</v>
          </cell>
          <cell r="AQ13" t="str">
            <v>ACLAMACIONES A LA ORACIÓN DE LOS FIELES</v>
          </cell>
        </row>
        <row r="14">
          <cell r="A14">
            <v>9</v>
          </cell>
          <cell r="B14" t="str">
            <v>{id:</v>
          </cell>
          <cell r="C14">
            <v>11</v>
          </cell>
          <cell r="D14" t="str">
            <v>,</v>
          </cell>
          <cell r="E14" t="str">
            <v xml:space="preserve">title: </v>
          </cell>
          <cell r="F14" t="str">
            <v>"</v>
          </cell>
          <cell r="G14" t="str">
            <v>aclamadalsenor</v>
          </cell>
          <cell r="H14" t="str">
            <v>Aclamad al Señor</v>
          </cell>
          <cell r="I14" t="str">
            <v>",</v>
          </cell>
          <cell r="J14" t="str">
            <v xml:space="preserve"> subtitle: </v>
          </cell>
          <cell r="K14" t="str">
            <v>"</v>
          </cell>
          <cell r="L14" t="str">
            <v>Salmo 100 (99)</v>
          </cell>
          <cell r="M14" t="str">
            <v xml:space="preserve">", </v>
          </cell>
          <cell r="N14" t="str">
            <v xml:space="preserve">category: </v>
          </cell>
          <cell r="O14" t="str">
            <v>"</v>
          </cell>
          <cell r="P14" t="str">
            <v>PRECATECUMENADO</v>
          </cell>
          <cell r="Q14" t="str">
            <v>"</v>
          </cell>
          <cell r="R14" t="str">
            <v>, moments: [</v>
          </cell>
          <cell r="S14" t="str">
            <v>"</v>
          </cell>
          <cell r="T14" t="str">
            <v>Pascua</v>
          </cell>
          <cell r="AE14" t="str">
            <v>"], url: "</v>
          </cell>
          <cell r="AF14" t="str">
            <v>/cantos/resucito/a/aclamadalsenor.html</v>
          </cell>
          <cell r="AG14" t="str">
            <v>/cantos/resucito/a/aclamadalsenor.html</v>
          </cell>
          <cell r="AH14" t="str">
            <v>"},</v>
          </cell>
          <cell r="AI14" t="str">
            <v>a</v>
          </cell>
          <cell r="AJ14" t="str">
            <v>p</v>
          </cell>
          <cell r="AK14" t="str">
            <v>{id:11,title: "aclamadalsenorAclamad al Señor", subtitle: "Salmo 100 (99)", category: "PRECATECUMENADO", moments: ["Pascua"], url: "/cantos/resucito/a/aclamadalsenor.html/cantos/resucito/a/aclamadalsenor.html"},</v>
          </cell>
          <cell r="AL14" t="str">
            <v>ACLAMAD AL SEÑOR</v>
          </cell>
          <cell r="AM14" t="str">
            <v>aclamadalseñor</v>
          </cell>
          <cell r="AN14" t="str">
            <v>Salmo 100 (99)</v>
          </cell>
          <cell r="AP14" t="str">
            <v>CANTO</v>
          </cell>
          <cell r="AQ14" t="str">
            <v>ACLAMAD AL SEÑOR</v>
          </cell>
        </row>
        <row r="15">
          <cell r="A15">
            <v>238</v>
          </cell>
          <cell r="B15" t="str">
            <v>{id:</v>
          </cell>
          <cell r="C15">
            <v>12</v>
          </cell>
          <cell r="D15" t="str">
            <v>,</v>
          </cell>
          <cell r="E15" t="str">
            <v xml:space="preserve">title: </v>
          </cell>
          <cell r="F15" t="str">
            <v>"</v>
          </cell>
          <cell r="G15" t="str">
            <v>adondeteescondisteamado</v>
          </cell>
          <cell r="H15" t="str">
            <v>Adónde te escondiste, Amado</v>
          </cell>
          <cell r="I15" t="str">
            <v>",</v>
          </cell>
          <cell r="J15" t="str">
            <v xml:space="preserve"> subtitle: </v>
          </cell>
          <cell r="K15" t="str">
            <v>"</v>
          </cell>
          <cell r="L15" t="str">
            <v xml:space="preserve">Cántico espiritual (San Juan de la Cruz) </v>
          </cell>
          <cell r="M15" t="str">
            <v xml:space="preserve">", </v>
          </cell>
          <cell r="N15" t="str">
            <v xml:space="preserve">category: </v>
          </cell>
          <cell r="O15" t="str">
            <v>"</v>
          </cell>
          <cell r="P15" t="str">
            <v>ELECCIÓN</v>
          </cell>
          <cell r="Q15" t="str">
            <v>"</v>
          </cell>
          <cell r="R15" t="str">
            <v>, moments: [</v>
          </cell>
          <cell r="S15" t="str">
            <v>"</v>
          </cell>
          <cell r="T15" t="str">
            <v>Cuaresma</v>
          </cell>
          <cell r="U15" t="str">
            <v>", "</v>
          </cell>
          <cell r="V15" t="str">
            <v>Laudes/Visperas</v>
          </cell>
          <cell r="W15" t="str">
            <v>", "</v>
          </cell>
          <cell r="X15" t="str">
            <v>Antiguo Testamento</v>
          </cell>
          <cell r="AE15" t="str">
            <v>"], url: "</v>
          </cell>
          <cell r="AF15" t="str">
            <v>/cantos/resucito/a/adondeteescondisteamado.html</v>
          </cell>
          <cell r="AG15" t="str">
            <v>/cantos/resucito/a/adondeteescondisteamado.html</v>
          </cell>
          <cell r="AH15" t="str">
            <v>"},</v>
          </cell>
          <cell r="AI15" t="str">
            <v>a</v>
          </cell>
          <cell r="AJ15" t="str">
            <v>e</v>
          </cell>
          <cell r="AK15" t="str">
            <v>{id:12,title: "adondeteescondisteamadoAdónde te escondiste, Amado", subtitle: "Cántico espiritual (San Juan de la Cruz) ", category: "ELECCIÓN", moments: ["Cuaresma", "Laudes/Visperas", "Antiguo Testamento"], url: "/cantos/resucito/a/adondeteescondisteamado.html/cantos/resucito/a/adondeteescondisteamado.html"},</v>
          </cell>
          <cell r="AL15" t="str">
            <v>ADÓNDE TE ESCONDISTE, AMADO</v>
          </cell>
          <cell r="AM15" t="str">
            <v>adóndeteescondiste,amado</v>
          </cell>
          <cell r="AN15" t="str">
            <v xml:space="preserve">Cántico espiritual (San Juan de la Cruz) </v>
          </cell>
          <cell r="AP15" t="str">
            <v>CANTO</v>
          </cell>
          <cell r="AQ15" t="str">
            <v>ADÓNDE TE ESCONDISTE, AMADO</v>
          </cell>
        </row>
        <row r="16">
          <cell r="A16">
            <v>10</v>
          </cell>
          <cell r="B16" t="str">
            <v>{id:</v>
          </cell>
          <cell r="C16">
            <v>13</v>
          </cell>
          <cell r="D16" t="str">
            <v>,</v>
          </cell>
          <cell r="E16" t="str">
            <v xml:space="preserve">title: </v>
          </cell>
          <cell r="F16" t="str">
            <v>"</v>
          </cell>
          <cell r="G16" t="str">
            <v>aldespertar</v>
          </cell>
          <cell r="H16" t="str">
            <v>Al despertar</v>
          </cell>
          <cell r="I16" t="str">
            <v>",</v>
          </cell>
          <cell r="J16" t="str">
            <v xml:space="preserve"> subtitle: </v>
          </cell>
          <cell r="K16" t="str">
            <v>"</v>
          </cell>
          <cell r="L16" t="str">
            <v xml:space="preserve">Salmo 17 (16) </v>
          </cell>
          <cell r="M16" t="str">
            <v xml:space="preserve">", </v>
          </cell>
          <cell r="N16" t="str">
            <v xml:space="preserve">category: </v>
          </cell>
          <cell r="O16" t="str">
            <v>"</v>
          </cell>
          <cell r="P16" t="str">
            <v>PRECATECUMENADO</v>
          </cell>
          <cell r="Q16" t="str">
            <v>"</v>
          </cell>
          <cell r="R16" t="str">
            <v>, moments: [</v>
          </cell>
          <cell r="S16" t="str">
            <v>"</v>
          </cell>
          <cell r="T16" t="str">
            <v>Laudes/Visperas</v>
          </cell>
          <cell r="U16" t="str">
            <v>", "</v>
          </cell>
          <cell r="V16" t="str">
            <v>Antiguo Testamento</v>
          </cell>
          <cell r="AE16" t="str">
            <v>"], url: "</v>
          </cell>
          <cell r="AF16" t="str">
            <v>/cantos/resucito/a/aldespertar.html</v>
          </cell>
          <cell r="AG16" t="str">
            <v>/cantos/resucito/a/aldespertar.html</v>
          </cell>
          <cell r="AH16" t="str">
            <v>"},</v>
          </cell>
          <cell r="AI16" t="str">
            <v>a</v>
          </cell>
          <cell r="AJ16" t="str">
            <v>p</v>
          </cell>
          <cell r="AK16" t="str">
            <v>{id:13,title: "aldespertarAl despertar", subtitle: "Salmo 17 (16) ", category: "PRECATECUMENADO", moments: ["Laudes/Visperas", "Antiguo Testamento"], url: "/cantos/resucito/a/aldespertar.html/cantos/resucito/a/aldespertar.html"},</v>
          </cell>
          <cell r="AL16" t="str">
            <v>AL DESPERTAR</v>
          </cell>
          <cell r="AM16" t="str">
            <v>aldespertar</v>
          </cell>
          <cell r="AN16" t="str">
            <v xml:space="preserve">Salmo 17 (16) </v>
          </cell>
          <cell r="AP16" t="str">
            <v>CANTO</v>
          </cell>
          <cell r="AQ16" t="str">
            <v>AL DESPERTAR</v>
          </cell>
        </row>
        <row r="17">
          <cell r="A17">
            <v>11</v>
          </cell>
          <cell r="B17" t="str">
            <v>{id:</v>
          </cell>
          <cell r="C17">
            <v>14</v>
          </cell>
          <cell r="D17" t="str">
            <v>,</v>
          </cell>
          <cell r="E17" t="str">
            <v xml:space="preserve">title: </v>
          </cell>
          <cell r="F17" t="str">
            <v>"</v>
          </cell>
          <cell r="G17" t="str">
            <v>alabadalsenorenelcielo</v>
          </cell>
          <cell r="H17" t="str">
            <v>Alabad al Señor en el cielo</v>
          </cell>
          <cell r="I17" t="str">
            <v>",</v>
          </cell>
          <cell r="J17" t="str">
            <v xml:space="preserve"> subtitle: </v>
          </cell>
          <cell r="K17" t="str">
            <v>"</v>
          </cell>
          <cell r="L17" t="str">
            <v xml:space="preserve">Salmo 148 </v>
          </cell>
          <cell r="M17" t="str">
            <v xml:space="preserve">", </v>
          </cell>
          <cell r="N17" t="str">
            <v xml:space="preserve">category: </v>
          </cell>
          <cell r="O17" t="str">
            <v>"</v>
          </cell>
          <cell r="P17" t="str">
            <v>PRECATECUMENADO</v>
          </cell>
          <cell r="Q17" t="str">
            <v>"</v>
          </cell>
          <cell r="R17" t="str">
            <v>, moments: [</v>
          </cell>
          <cell r="S17" t="str">
            <v>"</v>
          </cell>
          <cell r="T17" t="str">
            <v>Navidad</v>
          </cell>
          <cell r="U17" t="str">
            <v>", "</v>
          </cell>
          <cell r="V17" t="str">
            <v>Niños</v>
          </cell>
          <cell r="AE17" t="str">
            <v>"], url: "</v>
          </cell>
          <cell r="AF17" t="str">
            <v>/cantos/resucito/a/alabadalsenorenelcielo.html</v>
          </cell>
          <cell r="AG17" t="str">
            <v>/cantos/resucito/a/alabadalsenorenelcielo.html</v>
          </cell>
          <cell r="AH17" t="str">
            <v>"},</v>
          </cell>
          <cell r="AI17" t="str">
            <v>a</v>
          </cell>
          <cell r="AJ17" t="str">
            <v>p</v>
          </cell>
          <cell r="AK17" t="str">
            <v>{id:14,title: "alabadalsenorenelcieloAlabad al Señor en el cielo", subtitle: "Salmo 148 ", category: "PRECATECUMENADO", moments: ["Navidad", "Niños"], url: "/cantos/resucito/a/alabadalsenorenelcielo.html/cantos/resucito/a/alabadalsenorenelcielo.html"},</v>
          </cell>
          <cell r="AL17" t="str">
            <v>ALABAD AL SEÑOR EN EL CIELO</v>
          </cell>
          <cell r="AM17" t="str">
            <v>alabadalseñorenelcielo</v>
          </cell>
          <cell r="AN17" t="str">
            <v xml:space="preserve">Salmo 148 </v>
          </cell>
          <cell r="AP17" t="str">
            <v>CANTO</v>
          </cell>
          <cell r="AQ17" t="str">
            <v>ALABAD AL SEÑOR EN EL CIELO</v>
          </cell>
        </row>
        <row r="18">
          <cell r="A18">
            <v>12</v>
          </cell>
          <cell r="B18" t="str">
            <v>{id:</v>
          </cell>
          <cell r="C18">
            <v>15</v>
          </cell>
          <cell r="D18" t="str">
            <v>,</v>
          </cell>
          <cell r="E18" t="str">
            <v xml:space="preserve">title: </v>
          </cell>
          <cell r="F18" t="str">
            <v>"</v>
          </cell>
          <cell r="G18" t="str">
            <v>alegriahanacidoelsalvador</v>
          </cell>
          <cell r="H18" t="str">
            <v>Alegría, ha nacido el salvador</v>
          </cell>
          <cell r="I18" t="str">
            <v>",</v>
          </cell>
          <cell r="J18" t="str">
            <v xml:space="preserve"> subtitle: </v>
          </cell>
          <cell r="K18" t="str">
            <v>"</v>
          </cell>
          <cell r="L18" t="str">
            <v>Villancico (Kiko Argüello)</v>
          </cell>
          <cell r="M18" t="str">
            <v xml:space="preserve">", </v>
          </cell>
          <cell r="N18" t="str">
            <v xml:space="preserve">category: </v>
          </cell>
          <cell r="O18" t="str">
            <v>"</v>
          </cell>
          <cell r="P18" t="str">
            <v>PRECATECUMENADO</v>
          </cell>
          <cell r="Q18" t="str">
            <v>"</v>
          </cell>
          <cell r="R18" t="str">
            <v>, moments: [</v>
          </cell>
          <cell r="S18" t="str">
            <v>"</v>
          </cell>
          <cell r="T18" t="str">
            <v>Adviento</v>
          </cell>
          <cell r="U18" t="str">
            <v>", "</v>
          </cell>
          <cell r="V18" t="str">
            <v>Navidad</v>
          </cell>
          <cell r="W18" t="str">
            <v>", "</v>
          </cell>
          <cell r="X18" t="str">
            <v>Ordinario</v>
          </cell>
          <cell r="AE18" t="str">
            <v>"], url: "</v>
          </cell>
          <cell r="AF18" t="str">
            <v>/cantos/resucito/a/alegriahanacidoelsalvador.html</v>
          </cell>
          <cell r="AG18" t="str">
            <v>/cantos/resucito/a/alegriahanacidoelsalvador.html</v>
          </cell>
          <cell r="AH18" t="str">
            <v>"},</v>
          </cell>
          <cell r="AI18" t="str">
            <v>a</v>
          </cell>
          <cell r="AJ18" t="str">
            <v>p</v>
          </cell>
          <cell r="AK18" t="str">
            <v>{id:15,title: "alegriahanacidoelsalvadorAlegría, ha nacido el salvador", subtitle: "Villancico (Kiko Argüello)", category: "PRECATECUMENADO", moments: ["Adviento", "Navidad", "Ordinario"], url: "/cantos/resucito/a/alegriahanacidoelsalvador.html/cantos/resucito/a/alegriahanacidoelsalvador.html"},</v>
          </cell>
          <cell r="AL18" t="str">
            <v>ALEGRÍA, HA NACIDO EL SALVADOR</v>
          </cell>
          <cell r="AM18" t="str">
            <v>alegría,hanacidoelsalvador</v>
          </cell>
          <cell r="AN18" t="str">
            <v>Villancico (Kiko Argüello)</v>
          </cell>
          <cell r="AP18" t="str">
            <v>CANTO</v>
          </cell>
          <cell r="AQ18" t="str">
            <v>ALEGRÍA, HA NACIDO EL SALVADOR</v>
          </cell>
        </row>
        <row r="19">
          <cell r="A19">
            <v>180</v>
          </cell>
          <cell r="B19" t="str">
            <v>{id:</v>
          </cell>
          <cell r="C19">
            <v>16</v>
          </cell>
          <cell r="D19" t="str">
            <v>,</v>
          </cell>
          <cell r="E19" t="str">
            <v xml:space="preserve">title: </v>
          </cell>
          <cell r="F19" t="str">
            <v>"</v>
          </cell>
          <cell r="G19" t="str">
            <v>aleluyainterleccional</v>
          </cell>
          <cell r="H19" t="str">
            <v>Aleluya interleccional</v>
          </cell>
          <cell r="I19" t="str">
            <v>",</v>
          </cell>
          <cell r="J19" t="str">
            <v xml:space="preserve"> subtitle: </v>
          </cell>
          <cell r="K19" t="str">
            <v>"</v>
          </cell>
          <cell r="L19" t="str">
            <v>Modelo I, II, III</v>
          </cell>
          <cell r="M19" t="str">
            <v xml:space="preserve">", </v>
          </cell>
          <cell r="N19" t="str">
            <v xml:space="preserve">category: </v>
          </cell>
          <cell r="O19" t="str">
            <v>"</v>
          </cell>
          <cell r="P19" t="str">
            <v>LITÚRGICOS</v>
          </cell>
          <cell r="Q19" t="str">
            <v>"</v>
          </cell>
          <cell r="R19" t="str">
            <v>, moments: [</v>
          </cell>
          <cell r="S19" t="str">
            <v>"</v>
          </cell>
          <cell r="T19" t="str">
            <v>Pascua</v>
          </cell>
          <cell r="AE19" t="str">
            <v>"], url: "</v>
          </cell>
          <cell r="AF19" t="str">
            <v>/cantos/resucito/a/aleluyainterleccional.html</v>
          </cell>
          <cell r="AG19" t="str">
            <v>/cantos/resucito/a/aleluyainterleccional.html</v>
          </cell>
          <cell r="AH19" t="str">
            <v>"},</v>
          </cell>
          <cell r="AI19" t="str">
            <v>a</v>
          </cell>
          <cell r="AJ19" t="str">
            <v>l</v>
          </cell>
          <cell r="AK19" t="str">
            <v>{id:16,title: "aleluyainterleccionalAleluya interleccional", subtitle: "Modelo I, II, III", category: "LITÚRGICOS", moments: ["Pascua"], url: "/cantos/resucito/a/aleluyainterleccional.html/cantos/resucito/a/aleluyainterleccional.html"},</v>
          </cell>
          <cell r="AL19" t="str">
            <v>ALELUYA INTERLECCIONAL</v>
          </cell>
          <cell r="AM19" t="str">
            <v>aleluyainterleccional</v>
          </cell>
          <cell r="AN19" t="str">
            <v>Modelo I, II, III</v>
          </cell>
          <cell r="AP19" t="str">
            <v>CANTO</v>
          </cell>
          <cell r="AQ19" t="str">
            <v>ALELUYA INTERLECCIONAL</v>
          </cell>
        </row>
        <row r="20">
          <cell r="A20">
            <v>181</v>
          </cell>
          <cell r="B20" t="str">
            <v>{id:</v>
          </cell>
          <cell r="C20">
            <v>17</v>
          </cell>
          <cell r="D20" t="str">
            <v>,</v>
          </cell>
          <cell r="E20" t="str">
            <v xml:space="preserve">title: </v>
          </cell>
          <cell r="F20" t="str">
            <v>"</v>
          </cell>
          <cell r="G20" t="str">
            <v>aleluyapascual</v>
          </cell>
          <cell r="H20" t="str">
            <v>Aleluya Pascual</v>
          </cell>
          <cell r="I20" t="str">
            <v>",</v>
          </cell>
          <cell r="J20" t="str">
            <v xml:space="preserve"> subtitle: </v>
          </cell>
          <cell r="K20" t="str">
            <v>"</v>
          </cell>
          <cell r="L20" t="str">
            <v>Apropiado para el tiempo Pascual</v>
          </cell>
          <cell r="M20" t="str">
            <v xml:space="preserve">", </v>
          </cell>
          <cell r="N20" t="str">
            <v xml:space="preserve">category: </v>
          </cell>
          <cell r="O20" t="str">
            <v>"</v>
          </cell>
          <cell r="P20" t="str">
            <v>LITÚRGICOS</v>
          </cell>
          <cell r="Q20" t="str">
            <v>"</v>
          </cell>
          <cell r="R20" t="str">
            <v>, moments: [</v>
          </cell>
          <cell r="S20" t="str">
            <v>"</v>
          </cell>
          <cell r="T20" t="str">
            <v>Pascua</v>
          </cell>
          <cell r="U20" t="str">
            <v>", "</v>
          </cell>
          <cell r="V20" t="str">
            <v>Laudes/Visperas</v>
          </cell>
          <cell r="W20" t="str">
            <v>", "</v>
          </cell>
          <cell r="X20" t="str">
            <v>Final</v>
          </cell>
          <cell r="Y20" t="str">
            <v>", "</v>
          </cell>
          <cell r="Z20" t="str">
            <v>Antiguo Testamento</v>
          </cell>
          <cell r="AE20" t="str">
            <v>"], url: "</v>
          </cell>
          <cell r="AF20" t="str">
            <v>/cantos/resucito/a/aleluyapascual.html</v>
          </cell>
          <cell r="AG20" t="str">
            <v>/cantos/resucito/a/aleluyapascual.html</v>
          </cell>
          <cell r="AH20" t="str">
            <v>"},</v>
          </cell>
          <cell r="AI20" t="str">
            <v>a</v>
          </cell>
          <cell r="AJ20" t="str">
            <v>l</v>
          </cell>
          <cell r="AK20" t="str">
            <v>{id:17,title: "aleluyapascualAleluya Pascual", subtitle: "Apropiado para el tiempo Pascual", category: "LITÚRGICOS", moments: ["Pascua", "Laudes/Visperas", "Final", "Antiguo Testamento"], url: "/cantos/resucito/a/aleluyapascual.html/cantos/resucito/a/aleluyapascual.html"},</v>
          </cell>
          <cell r="AL20" t="str">
            <v>ALELUYA PASCUAL</v>
          </cell>
          <cell r="AM20" t="str">
            <v>aleluyapascual</v>
          </cell>
          <cell r="AN20" t="str">
            <v>Apropiado para el tiempo Pascual</v>
          </cell>
          <cell r="AP20" t="str">
            <v>CANTO</v>
          </cell>
          <cell r="AQ20" t="str">
            <v>ALELUYA PASCUAL</v>
          </cell>
        </row>
        <row r="21">
          <cell r="A21">
            <v>13</v>
          </cell>
          <cell r="B21" t="str">
            <v>{id:</v>
          </cell>
          <cell r="C21">
            <v>18</v>
          </cell>
          <cell r="D21" t="str">
            <v>,</v>
          </cell>
          <cell r="E21" t="str">
            <v xml:space="preserve">title: </v>
          </cell>
          <cell r="F21" t="str">
            <v>"</v>
          </cell>
          <cell r="G21" t="str">
            <v>aleluyaalabadalsenor</v>
          </cell>
          <cell r="H21" t="str">
            <v>Aleluya, alabad al Señor</v>
          </cell>
          <cell r="I21" t="str">
            <v>",</v>
          </cell>
          <cell r="J21" t="str">
            <v xml:space="preserve"> subtitle: </v>
          </cell>
          <cell r="K21" t="str">
            <v>"</v>
          </cell>
          <cell r="L21" t="str">
            <v>Salmo 150</v>
          </cell>
          <cell r="M21" t="str">
            <v xml:space="preserve">", </v>
          </cell>
          <cell r="N21" t="str">
            <v xml:space="preserve">category: </v>
          </cell>
          <cell r="O21" t="str">
            <v>"</v>
          </cell>
          <cell r="P21" t="str">
            <v>PRECATECUMENADO</v>
          </cell>
          <cell r="Q21" t="str">
            <v>"</v>
          </cell>
          <cell r="R21" t="str">
            <v>, moments: [</v>
          </cell>
          <cell r="S21" t="str">
            <v>"</v>
          </cell>
          <cell r="T21" t="str">
            <v>Pascua</v>
          </cell>
          <cell r="U21" t="str">
            <v>", "</v>
          </cell>
          <cell r="V21" t="str">
            <v>Niños</v>
          </cell>
          <cell r="W21" t="str">
            <v>", "</v>
          </cell>
          <cell r="X21" t="str">
            <v>Paz</v>
          </cell>
          <cell r="Y21" t="str">
            <v>", "</v>
          </cell>
          <cell r="Z21" t="str">
            <v>Antiguo Testamento</v>
          </cell>
          <cell r="AE21" t="str">
            <v>"], url: "</v>
          </cell>
          <cell r="AF21" t="str">
            <v>/cantos/resucito/a/aleluyaalabadalsenor.html</v>
          </cell>
          <cell r="AG21" t="str">
            <v>/cantos/resucito/a/aleluyaalabadalsenor.html</v>
          </cell>
          <cell r="AH21" t="str">
            <v>"},</v>
          </cell>
          <cell r="AI21" t="str">
            <v>a</v>
          </cell>
          <cell r="AJ21" t="str">
            <v>p</v>
          </cell>
          <cell r="AK21" t="str">
            <v>{id:18,title: "aleluyaalabadalsenorAleluya, alabad al Señor", subtitle: "Salmo 150", category: "PRECATECUMENADO", moments: ["Pascua", "Niños", "Paz", "Antiguo Testamento"], url: "/cantos/resucito/a/aleluyaalabadalsenor.html/cantos/resucito/a/aleluyaalabadalsenor.html"},</v>
          </cell>
          <cell r="AL21" t="str">
            <v>ALELUYA, ALABAD AL SEÑOR</v>
          </cell>
          <cell r="AM21" t="str">
            <v>aleluya,alabadalseñor</v>
          </cell>
          <cell r="AN21" t="str">
            <v>Salmo 150</v>
          </cell>
          <cell r="AP21" t="str">
            <v>CANTO</v>
          </cell>
          <cell r="AQ21" t="str">
            <v>ALELUYA, ALABAD AL SEÑOR</v>
          </cell>
        </row>
        <row r="22">
          <cell r="A22">
            <v>14</v>
          </cell>
          <cell r="B22" t="str">
            <v>{id:</v>
          </cell>
          <cell r="C22">
            <v>19</v>
          </cell>
          <cell r="D22" t="str">
            <v>,</v>
          </cell>
          <cell r="E22" t="str">
            <v xml:space="preserve">title: </v>
          </cell>
          <cell r="F22" t="str">
            <v>"</v>
          </cell>
          <cell r="G22" t="str">
            <v>aleluyabendecidalsenor</v>
          </cell>
          <cell r="H22" t="str">
            <v>Aleluya, bendecid al Señor</v>
          </cell>
          <cell r="I22" t="str">
            <v>",</v>
          </cell>
          <cell r="J22" t="str">
            <v xml:space="preserve"> subtitle: </v>
          </cell>
          <cell r="K22" t="str">
            <v>"</v>
          </cell>
          <cell r="L22" t="str">
            <v>Salmo 1.34 (1.33) - Melodía hebraica</v>
          </cell>
          <cell r="M22" t="str">
            <v xml:space="preserve">", </v>
          </cell>
          <cell r="N22" t="str">
            <v xml:space="preserve">category: </v>
          </cell>
          <cell r="O22" t="str">
            <v>"</v>
          </cell>
          <cell r="P22" t="str">
            <v>PRECATECUMENADO</v>
          </cell>
          <cell r="Q22" t="str">
            <v>"</v>
          </cell>
          <cell r="R22" t="str">
            <v>, moments: [</v>
          </cell>
          <cell r="S22" t="str">
            <v>"</v>
          </cell>
          <cell r="T22" t="str">
            <v>Laudes/Visperas</v>
          </cell>
          <cell r="U22" t="str">
            <v>", "</v>
          </cell>
          <cell r="V22" t="str">
            <v>Comunión</v>
          </cell>
          <cell r="W22" t="str">
            <v>", "</v>
          </cell>
          <cell r="X22" t="str">
            <v>Nuevo Testamento</v>
          </cell>
          <cell r="AE22" t="str">
            <v>"], url: "</v>
          </cell>
          <cell r="AF22" t="str">
            <v>/cantos/resucito/a/aleluyabendecidalsenor.html</v>
          </cell>
          <cell r="AG22" t="str">
            <v>/cantos/resucito/a/aleluyabendecidalsenor.html</v>
          </cell>
          <cell r="AH22" t="str">
            <v>"},</v>
          </cell>
          <cell r="AI22" t="str">
            <v>a</v>
          </cell>
          <cell r="AJ22" t="str">
            <v>p</v>
          </cell>
          <cell r="AK22" t="str">
            <v>{id:19,title: "aleluyabendecidalsenorAleluya, bendecid al Señor", subtitle: "Salmo 1.34 (1.33) - Melodía hebraica", category: "PRECATECUMENADO", moments: ["Laudes/Visperas", "Comunión", "Nuevo Testamento"], url: "/cantos/resucito/a/aleluyabendecidalsenor.html/cantos/resucito/a/aleluyabendecidalsenor.html"},</v>
          </cell>
          <cell r="AL22" t="str">
            <v>ALELUYA, BENDECID AL SEÑOR</v>
          </cell>
          <cell r="AM22" t="str">
            <v>aleluya,bendecidalseñor</v>
          </cell>
          <cell r="AN22" t="str">
            <v>Salmo 1.34 (1.33) - Melodía hebraica</v>
          </cell>
          <cell r="AP22" t="str">
            <v>CANTO</v>
          </cell>
          <cell r="AQ22" t="str">
            <v>ALELUYA, BENDECID AL SEÑOR</v>
          </cell>
        </row>
        <row r="23">
          <cell r="A23">
            <v>15</v>
          </cell>
          <cell r="B23" t="str">
            <v>{id:</v>
          </cell>
          <cell r="C23">
            <v>20</v>
          </cell>
          <cell r="D23" t="str">
            <v>,</v>
          </cell>
          <cell r="E23" t="str">
            <v xml:space="preserve">title: </v>
          </cell>
          <cell r="F23" t="str">
            <v>"</v>
          </cell>
          <cell r="G23" t="str">
            <v>aleluyayallegoelreino</v>
          </cell>
          <cell r="H23" t="str">
            <v>Aleluya, ya llegó el reino</v>
          </cell>
          <cell r="I23" t="str">
            <v>",</v>
          </cell>
          <cell r="J23" t="str">
            <v xml:space="preserve"> subtitle: </v>
          </cell>
          <cell r="K23" t="str">
            <v>"</v>
          </cell>
          <cell r="L23" t="str">
            <v>Apocalipsis 19,6-9</v>
          </cell>
          <cell r="M23" t="str">
            <v xml:space="preserve">", </v>
          </cell>
          <cell r="N23" t="str">
            <v xml:space="preserve">category: </v>
          </cell>
          <cell r="O23" t="str">
            <v>"</v>
          </cell>
          <cell r="P23" t="str">
            <v>PRECATECUMENADO</v>
          </cell>
          <cell r="Q23" t="str">
            <v>"</v>
          </cell>
          <cell r="R23" t="str">
            <v>, moments: [</v>
          </cell>
          <cell r="S23" t="str">
            <v>"</v>
          </cell>
          <cell r="T23" t="str">
            <v>Entrada</v>
          </cell>
          <cell r="U23" t="str">
            <v>", "</v>
          </cell>
          <cell r="V23" t="str">
            <v>Antiguo Testamento</v>
          </cell>
          <cell r="AE23" t="str">
            <v>"], url: "</v>
          </cell>
          <cell r="AF23" t="str">
            <v>/cantos/resucito/a/aleluyayallegoelreino.html</v>
          </cell>
          <cell r="AG23" t="str">
            <v>/cantos/resucito/a/aleluyayallegoelreino.html</v>
          </cell>
          <cell r="AH23" t="str">
            <v>"},</v>
          </cell>
          <cell r="AI23" t="str">
            <v>a</v>
          </cell>
          <cell r="AJ23" t="str">
            <v>p</v>
          </cell>
          <cell r="AK23" t="str">
            <v>{id:20,title: "aleluyayallegoelreinoAleluya, ya llegó el reino", subtitle: "Apocalipsis 19,6-9", category: "PRECATECUMENADO", moments: ["Entrada", "Antiguo Testamento"], url: "/cantos/resucito/a/aleluyayallegoelreino.html/cantos/resucito/a/aleluyayallegoelreino.html"},</v>
          </cell>
          <cell r="AL23" t="str">
            <v>ALELUYA, YA LLEGÓ EL REINO</v>
          </cell>
          <cell r="AM23" t="str">
            <v>aleluya,yallegóelreino</v>
          </cell>
          <cell r="AN23" t="str">
            <v>Apocalipsis 19,6-9</v>
          </cell>
          <cell r="AP23" t="str">
            <v>CANTO</v>
          </cell>
          <cell r="AQ23" t="str">
            <v>ALELUYA, YA LLEGÓ EL REINO</v>
          </cell>
        </row>
        <row r="24">
          <cell r="A24">
            <v>16</v>
          </cell>
          <cell r="B24" t="str">
            <v>{id:</v>
          </cell>
          <cell r="C24">
            <v>21</v>
          </cell>
          <cell r="D24" t="str">
            <v>,</v>
          </cell>
          <cell r="E24" t="str">
            <v xml:space="preserve">title: </v>
          </cell>
          <cell r="F24" t="str">
            <v>"</v>
          </cell>
          <cell r="G24" t="str">
            <v>alzaospuertas</v>
          </cell>
          <cell r="H24" t="str">
            <v>Alzaos, puertas</v>
          </cell>
          <cell r="I24" t="str">
            <v>",</v>
          </cell>
          <cell r="J24" t="str">
            <v xml:space="preserve"> subtitle: </v>
          </cell>
          <cell r="K24" t="str">
            <v>"</v>
          </cell>
          <cell r="L24" t="str">
            <v>Salmo 24 (23)</v>
          </cell>
          <cell r="M24" t="str">
            <v xml:space="preserve">", </v>
          </cell>
          <cell r="N24" t="str">
            <v xml:space="preserve">category: </v>
          </cell>
          <cell r="O24" t="str">
            <v>"</v>
          </cell>
          <cell r="P24" t="str">
            <v>PRECATECUMENADO</v>
          </cell>
          <cell r="Q24" t="str">
            <v>"</v>
          </cell>
          <cell r="R24" t="str">
            <v>, moments: [</v>
          </cell>
          <cell r="S24" t="str">
            <v>"</v>
          </cell>
          <cell r="T24" t="str">
            <v>Entrada</v>
          </cell>
          <cell r="U24" t="str">
            <v>", "</v>
          </cell>
          <cell r="V24" t="str">
            <v>Nuevo Testamento</v>
          </cell>
          <cell r="AE24" t="str">
            <v>"], url: "</v>
          </cell>
          <cell r="AF24" t="str">
            <v>/cantos/resucito/a/alzaospuertas.html</v>
          </cell>
          <cell r="AG24" t="str">
            <v>/cantos/resucito/a/alzaospuertas.html</v>
          </cell>
          <cell r="AH24" t="str">
            <v>"},</v>
          </cell>
          <cell r="AI24" t="str">
            <v>a</v>
          </cell>
          <cell r="AJ24" t="str">
            <v>p</v>
          </cell>
          <cell r="AK24" t="str">
            <v>{id:21,title: "alzaospuertasAlzaos, puertas", subtitle: "Salmo 24 (23)", category: "PRECATECUMENADO", moments: ["Entrada", "Nuevo Testamento"], url: "/cantos/resucito/a/alzaospuertas.html/cantos/resucito/a/alzaospuertas.html"},</v>
          </cell>
          <cell r="AL24" t="str">
            <v>ALZAOS, PUERTAS</v>
          </cell>
          <cell r="AM24" t="str">
            <v>alzaos,puertas</v>
          </cell>
          <cell r="AN24" t="str">
            <v>Salmo 24 (23)</v>
          </cell>
          <cell r="AP24" t="str">
            <v>CANTO</v>
          </cell>
          <cell r="AQ24" t="str">
            <v>ALZAOS, PUERTAS</v>
          </cell>
        </row>
        <row r="25">
          <cell r="A25">
            <v>17</v>
          </cell>
          <cell r="B25" t="str">
            <v>{id:</v>
          </cell>
          <cell r="C25">
            <v>22</v>
          </cell>
          <cell r="D25" t="str">
            <v>,</v>
          </cell>
          <cell r="E25" t="str">
            <v xml:space="preserve">title: </v>
          </cell>
          <cell r="F25" t="str">
            <v>"</v>
          </cell>
          <cell r="G25" t="str">
            <v>amenamenamen</v>
          </cell>
          <cell r="H25" t="str">
            <v>Amén, amén, amén</v>
          </cell>
          <cell r="I25" t="str">
            <v>",</v>
          </cell>
          <cell r="J25" t="str">
            <v xml:space="preserve"> subtitle: </v>
          </cell>
          <cell r="K25" t="str">
            <v>"</v>
          </cell>
          <cell r="L25" t="str">
            <v xml:space="preserve">Apocalipsis 7,12-14 </v>
          </cell>
          <cell r="M25" t="str">
            <v xml:space="preserve">", </v>
          </cell>
          <cell r="N25" t="str">
            <v xml:space="preserve">category: </v>
          </cell>
          <cell r="O25" t="str">
            <v>"</v>
          </cell>
          <cell r="P25" t="str">
            <v>PRECATECUMENADO</v>
          </cell>
          <cell r="Q25" t="str">
            <v>"</v>
          </cell>
          <cell r="R25" t="str">
            <v>, moments: [</v>
          </cell>
          <cell r="S25" t="str">
            <v>"</v>
          </cell>
          <cell r="T25" t="str">
            <v>Cuaresma</v>
          </cell>
          <cell r="U25" t="str">
            <v>", "</v>
          </cell>
          <cell r="V25" t="str">
            <v>Laudes/Visperas</v>
          </cell>
          <cell r="W25" t="str">
            <v>", "</v>
          </cell>
          <cell r="X25" t="str">
            <v>Antiguo Testamento</v>
          </cell>
          <cell r="Y25" t="str">
            <v>", "</v>
          </cell>
          <cell r="AE25" t="str">
            <v>"], url: "</v>
          </cell>
          <cell r="AF25" t="str">
            <v>/cantos/resucito/a/amenamenamen.html</v>
          </cell>
          <cell r="AG25" t="str">
            <v>/cantos/resucito/a/amenamenamen.html</v>
          </cell>
          <cell r="AH25" t="str">
            <v>"},</v>
          </cell>
          <cell r="AI25" t="str">
            <v>a</v>
          </cell>
          <cell r="AJ25" t="str">
            <v>p</v>
          </cell>
          <cell r="AK25" t="str">
            <v>{id:22,title: "amenamenamenAmén, amén, amén", subtitle: "Apocalipsis 7,12-14 ", category: "PRECATECUMENADO", moments: ["Cuaresma", "Laudes/Visperas", "Antiguo Testamento", ""], url: "/cantos/resucito/a/amenamenamen.html/cantos/resucito/a/amenamenamen.html"},</v>
          </cell>
          <cell r="AL25" t="str">
            <v>AMÉN, AMÉN, AMÉN</v>
          </cell>
          <cell r="AM25" t="str">
            <v>amén,amén,amén</v>
          </cell>
          <cell r="AN25" t="str">
            <v xml:space="preserve">Apocalipsis 7,12-14 </v>
          </cell>
          <cell r="AP25" t="str">
            <v>CANTO</v>
          </cell>
          <cell r="AQ25" t="str">
            <v>AMÉN, AMÉN, AMÉN</v>
          </cell>
        </row>
        <row r="26">
          <cell r="A26">
            <v>18</v>
          </cell>
          <cell r="B26" t="str">
            <v>{id:</v>
          </cell>
          <cell r="C26">
            <v>23</v>
          </cell>
          <cell r="D26" t="str">
            <v>,</v>
          </cell>
          <cell r="E26" t="str">
            <v xml:space="preserve">title: </v>
          </cell>
          <cell r="F26" t="str">
            <v>"</v>
          </cell>
          <cell r="G26" t="str">
            <v>amoalsenor</v>
          </cell>
          <cell r="H26" t="str">
            <v>Amo al Señor</v>
          </cell>
          <cell r="I26" t="str">
            <v>",</v>
          </cell>
          <cell r="J26" t="str">
            <v xml:space="preserve"> subtitle: </v>
          </cell>
          <cell r="K26" t="str">
            <v>"</v>
          </cell>
          <cell r="L26" t="str">
            <v>Salmo 116 (114-115)</v>
          </cell>
          <cell r="M26" t="str">
            <v xml:space="preserve">", </v>
          </cell>
          <cell r="N26" t="str">
            <v xml:space="preserve">category: </v>
          </cell>
          <cell r="O26" t="str">
            <v>"</v>
          </cell>
          <cell r="P26" t="str">
            <v>PRECATECUMENADO</v>
          </cell>
          <cell r="Q26" t="str">
            <v>"</v>
          </cell>
          <cell r="R26" t="str">
            <v>, moments: [</v>
          </cell>
          <cell r="S26" t="str">
            <v>"</v>
          </cell>
          <cell r="T26" t="str">
            <v>Cuaresma</v>
          </cell>
          <cell r="AE26" t="str">
            <v>"], url: "</v>
          </cell>
          <cell r="AF26" t="str">
            <v>/cantos/resucito/a/amoalsenor.html</v>
          </cell>
          <cell r="AG26" t="str">
            <v>/cantos/resucito/a/amoalsenor.html</v>
          </cell>
          <cell r="AH26" t="str">
            <v>"},</v>
          </cell>
          <cell r="AI26" t="str">
            <v>a</v>
          </cell>
          <cell r="AJ26" t="str">
            <v>p</v>
          </cell>
          <cell r="AK26" t="str">
            <v>{id:23,title: "amoalsenorAmo al Señor", subtitle: "Salmo 116 (114-115)", category: "PRECATECUMENADO", moments: ["Cuaresma"], url: "/cantos/resucito/a/amoalsenor.html/cantos/resucito/a/amoalsenor.html"},</v>
          </cell>
          <cell r="AL26" t="str">
            <v>AMO AL SEÑOR</v>
          </cell>
          <cell r="AM26" t="str">
            <v>amoalseñor</v>
          </cell>
          <cell r="AN26" t="str">
            <v>Salmo 116 (114-115)</v>
          </cell>
          <cell r="AP26" t="str">
            <v>CANTO</v>
          </cell>
          <cell r="AQ26" t="str">
            <v>AMO AL SEÑOR</v>
          </cell>
        </row>
        <row r="27">
          <cell r="A27">
            <v>182</v>
          </cell>
          <cell r="B27" t="str">
            <v>{id:</v>
          </cell>
          <cell r="C27">
            <v>24</v>
          </cell>
          <cell r="D27" t="str">
            <v>,</v>
          </cell>
          <cell r="E27" t="str">
            <v xml:space="preserve">title: </v>
          </cell>
          <cell r="F27" t="str">
            <v>"</v>
          </cell>
          <cell r="G27" t="str">
            <v>antifonaparaelevangelio</v>
          </cell>
          <cell r="H27" t="str">
            <v>Antífona para el Evangelio</v>
          </cell>
          <cell r="I27" t="str">
            <v>",</v>
          </cell>
          <cell r="J27" t="str">
            <v xml:space="preserve"> subtitle: </v>
          </cell>
          <cell r="K27" t="str">
            <v>"</v>
          </cell>
          <cell r="L27" t="str">
            <v>Tiempo de Cuaresma</v>
          </cell>
          <cell r="M27" t="str">
            <v xml:space="preserve">", </v>
          </cell>
          <cell r="N27" t="str">
            <v xml:space="preserve">category: </v>
          </cell>
          <cell r="O27" t="str">
            <v>"</v>
          </cell>
          <cell r="P27" t="str">
            <v>LITÚRGICOS</v>
          </cell>
          <cell r="Q27" t="str">
            <v>"</v>
          </cell>
          <cell r="R27" t="str">
            <v>, moments: [</v>
          </cell>
          <cell r="S27" t="str">
            <v>"</v>
          </cell>
          <cell r="T27" t="str">
            <v>Pascua</v>
          </cell>
          <cell r="U27" t="str">
            <v>", "</v>
          </cell>
          <cell r="V27" t="str">
            <v>Niños</v>
          </cell>
          <cell r="W27" t="str">
            <v>", "</v>
          </cell>
          <cell r="X27" t="str">
            <v>Fracción del Fracción del pan</v>
          </cell>
          <cell r="Y27" t="str">
            <v>", "</v>
          </cell>
          <cell r="Z27" t="str">
            <v>Antiguo Testamento</v>
          </cell>
          <cell r="AE27" t="str">
            <v>"], url: "</v>
          </cell>
          <cell r="AF27" t="str">
            <v>/cantos/resucito/a/antifonaparaelevangelio.html</v>
          </cell>
          <cell r="AG27" t="str">
            <v>/cantos/resucito/a/antifonaparaelevangelio.html</v>
          </cell>
          <cell r="AH27" t="str">
            <v>"},</v>
          </cell>
          <cell r="AI27" t="str">
            <v>a</v>
          </cell>
          <cell r="AJ27" t="str">
            <v>l</v>
          </cell>
          <cell r="AK27" t="str">
            <v>{id:24,title: "antifonaparaelevangelioAntífona para el Evangelio", subtitle: "Tiempo de Cuaresma", category: "LITÚRGICOS", moments: ["Pascua", "Niños", "Fracción del Fracción del pan", "Antiguo Testamento"], url: "/cantos/resucito/a/antifonaparaelevangelio.html/cantos/resucito/a/antifonaparaelevangelio.html"},</v>
          </cell>
          <cell r="AL27" t="str">
            <v>ANTÍFONA PARA EL EVANGELIO</v>
          </cell>
          <cell r="AM27" t="str">
            <v>antífonaparaelevangelio</v>
          </cell>
          <cell r="AN27" t="str">
            <v>Tiempo de Cuaresma</v>
          </cell>
          <cell r="AP27" t="str">
            <v>CANTO</v>
          </cell>
          <cell r="AQ27" t="str">
            <v>ANTÍFONA PARA EL EVANGELIO</v>
          </cell>
        </row>
        <row r="28">
          <cell r="A28">
            <v>19</v>
          </cell>
          <cell r="B28" t="str">
            <v>{id:</v>
          </cell>
          <cell r="C28">
            <v>25</v>
          </cell>
          <cell r="D28" t="str">
            <v>,</v>
          </cell>
          <cell r="E28" t="str">
            <v xml:space="preserve">title: </v>
          </cell>
          <cell r="F28" t="str">
            <v>"</v>
          </cell>
          <cell r="G28" t="str">
            <v>aquedah</v>
          </cell>
          <cell r="H28" t="str">
            <v>Aquedah</v>
          </cell>
          <cell r="I28" t="str">
            <v>",</v>
          </cell>
          <cell r="J28" t="str">
            <v xml:space="preserve"> subtitle: </v>
          </cell>
          <cell r="K28" t="str">
            <v>"</v>
          </cell>
          <cell r="L28" t="str">
            <v>Gn 22,1-19 - Del Targum Neofiti sobre el sacrificio de Isaac</v>
          </cell>
          <cell r="M28" t="str">
            <v xml:space="preserve">", </v>
          </cell>
          <cell r="N28" t="str">
            <v xml:space="preserve">category: </v>
          </cell>
          <cell r="O28" t="str">
            <v>"</v>
          </cell>
          <cell r="P28" t="str">
            <v>PRECATECUMENADO</v>
          </cell>
          <cell r="Q28" t="str">
            <v>"</v>
          </cell>
          <cell r="R28" t="str">
            <v>, moments: [</v>
          </cell>
          <cell r="S28" t="str">
            <v>"</v>
          </cell>
          <cell r="T28" t="str">
            <v>Cuaresma</v>
          </cell>
          <cell r="AE28" t="str">
            <v>"], url: "</v>
          </cell>
          <cell r="AF28" t="str">
            <v>/cantos/resucito/a/aquedah.html</v>
          </cell>
          <cell r="AG28" t="str">
            <v>/cantos/resucito/a/aquedah.html</v>
          </cell>
          <cell r="AH28" t="str">
            <v>"},</v>
          </cell>
          <cell r="AI28" t="str">
            <v>a</v>
          </cell>
          <cell r="AJ28" t="str">
            <v>p</v>
          </cell>
          <cell r="AK28" t="str">
            <v>{id:25,title: "aquedahAquedah", subtitle: "Gn 22,1-19 - Del Targum Neofiti sobre el sacrificio de Isaac", category: "PRECATECUMENADO", moments: ["Cuaresma"], url: "/cantos/resucito/a/aquedah.html/cantos/resucito/a/aquedah.html"},</v>
          </cell>
          <cell r="AL28" t="str">
            <v>AQUEDAH</v>
          </cell>
          <cell r="AM28" t="str">
            <v>aquedah</v>
          </cell>
          <cell r="AN28" t="str">
            <v>Gn 22,1-19 - Del Targum Neofiti sobre el sacrificio de Isaac</v>
          </cell>
          <cell r="AP28" t="str">
            <v>CANTO</v>
          </cell>
          <cell r="AQ28" t="str">
            <v>AQUEDAH</v>
          </cell>
        </row>
        <row r="29">
          <cell r="A29">
            <v>20</v>
          </cell>
          <cell r="B29" t="str">
            <v>{id:</v>
          </cell>
          <cell r="C29">
            <v>26</v>
          </cell>
          <cell r="D29" t="str">
            <v>,</v>
          </cell>
          <cell r="E29" t="str">
            <v xml:space="preserve">title: </v>
          </cell>
          <cell r="F29" t="str">
            <v>"</v>
          </cell>
          <cell r="G29" t="str">
            <v>asihablaelamen</v>
          </cell>
          <cell r="H29" t="str">
            <v>Así habla el amén</v>
          </cell>
          <cell r="I29" t="str">
            <v>",</v>
          </cell>
          <cell r="J29" t="str">
            <v xml:space="preserve"> subtitle: </v>
          </cell>
          <cell r="K29" t="str">
            <v>"</v>
          </cell>
          <cell r="L29" t="str">
            <v>Ap 3,14-20</v>
          </cell>
          <cell r="M29" t="str">
            <v xml:space="preserve">", </v>
          </cell>
          <cell r="N29" t="str">
            <v xml:space="preserve">category: </v>
          </cell>
          <cell r="O29" t="str">
            <v>"</v>
          </cell>
          <cell r="P29" t="str">
            <v>PRECATECUMENADO</v>
          </cell>
          <cell r="Q29" t="str">
            <v>"</v>
          </cell>
          <cell r="R29" t="str">
            <v>, moments: [</v>
          </cell>
          <cell r="S29" t="str">
            <v>"</v>
          </cell>
          <cell r="T29" t="str">
            <v>Virgen</v>
          </cell>
          <cell r="U29" t="str">
            <v>", "</v>
          </cell>
          <cell r="V29" t="str">
            <v>Nuevo Testamento</v>
          </cell>
          <cell r="AE29" t="str">
            <v>"], url: "</v>
          </cell>
          <cell r="AF29" t="str">
            <v>/cantos/resucito/a/asihablaelamen.html</v>
          </cell>
          <cell r="AG29" t="str">
            <v>/cantos/resucito/a/asihablaelamen.html</v>
          </cell>
          <cell r="AH29" t="str">
            <v>"},</v>
          </cell>
          <cell r="AI29" t="str">
            <v>a</v>
          </cell>
          <cell r="AJ29" t="str">
            <v>p</v>
          </cell>
          <cell r="AK29" t="str">
            <v>{id:26,title: "asihablaelamenAsí habla el amén", subtitle: "Ap 3,14-20", category: "PRECATECUMENADO", moments: ["Virgen", "Nuevo Testamento"], url: "/cantos/resucito/a/asihablaelamen.html/cantos/resucito/a/asihablaelamen.html"},</v>
          </cell>
          <cell r="AL29" t="str">
            <v>ASÍ HABLA EL AMÉN</v>
          </cell>
          <cell r="AM29" t="str">
            <v>asíhablaelamén</v>
          </cell>
          <cell r="AN29" t="str">
            <v>Ap 3,14-20</v>
          </cell>
          <cell r="AP29" t="str">
            <v>CANTO</v>
          </cell>
          <cell r="AQ29" t="str">
            <v>ASÍ HABLA EL AMÉN</v>
          </cell>
        </row>
        <row r="30">
          <cell r="A30">
            <v>21</v>
          </cell>
          <cell r="B30" t="str">
            <v>{id:</v>
          </cell>
          <cell r="C30">
            <v>27</v>
          </cell>
          <cell r="D30" t="str">
            <v>,</v>
          </cell>
          <cell r="E30" t="str">
            <v xml:space="preserve">title: </v>
          </cell>
          <cell r="F30" t="str">
            <v>"</v>
          </cell>
          <cell r="G30" t="str">
            <v>avemariai</v>
          </cell>
          <cell r="H30" t="str">
            <v>Ave María I</v>
          </cell>
          <cell r="I30" t="str">
            <v>",</v>
          </cell>
          <cell r="J30" t="str">
            <v xml:space="preserve"> subtitle: </v>
          </cell>
          <cell r="K30" t="str">
            <v>"</v>
          </cell>
          <cell r="L30" t="str">
            <v>Lc 1,28ss</v>
          </cell>
          <cell r="M30" t="str">
            <v xml:space="preserve">", </v>
          </cell>
          <cell r="N30" t="str">
            <v xml:space="preserve">category: </v>
          </cell>
          <cell r="O30" t="str">
            <v>"</v>
          </cell>
          <cell r="P30" t="str">
            <v>PRECATECUMENADO</v>
          </cell>
          <cell r="Q30" t="str">
            <v>"</v>
          </cell>
          <cell r="R30" t="str">
            <v>, moments: [</v>
          </cell>
          <cell r="S30" t="str">
            <v>"</v>
          </cell>
          <cell r="T30" t="str">
            <v>Virgen</v>
          </cell>
          <cell r="U30" t="str">
            <v>", "</v>
          </cell>
          <cell r="V30" t="str">
            <v>Final</v>
          </cell>
          <cell r="W30" t="str">
            <v>", "</v>
          </cell>
          <cell r="X30" t="str">
            <v>Nuevo Testamento</v>
          </cell>
          <cell r="AE30" t="str">
            <v>"], url: "</v>
          </cell>
          <cell r="AF30" t="str">
            <v>/cantos/resucito/a/avemariai.html</v>
          </cell>
          <cell r="AG30" t="str">
            <v>/cantos/resucito/a/avemariai.html</v>
          </cell>
          <cell r="AH30" t="str">
            <v>"},</v>
          </cell>
          <cell r="AI30" t="str">
            <v>a</v>
          </cell>
          <cell r="AJ30" t="str">
            <v>p</v>
          </cell>
          <cell r="AK30" t="str">
            <v>{id:27,title: "avemariaiAve María I", subtitle: "Lc 1,28ss", category: "PRECATECUMENADO", moments: ["Virgen", "Final", "Nuevo Testamento"], url: "/cantos/resucito/a/avemariai.html/cantos/resucito/a/avemariai.html"},</v>
          </cell>
          <cell r="AL30" t="str">
            <v>AVE MARÍA I</v>
          </cell>
          <cell r="AM30" t="str">
            <v>avemaríai</v>
          </cell>
          <cell r="AN30" t="str">
            <v>Lc 1,28ss</v>
          </cell>
          <cell r="AP30" t="str">
            <v>CANTO</v>
          </cell>
          <cell r="AQ30" t="str">
            <v>AVE MARÍA I</v>
          </cell>
        </row>
        <row r="31">
          <cell r="A31">
            <v>22</v>
          </cell>
          <cell r="B31" t="str">
            <v>{id:</v>
          </cell>
          <cell r="C31">
            <v>28</v>
          </cell>
          <cell r="D31" t="str">
            <v>,</v>
          </cell>
          <cell r="E31" t="str">
            <v xml:space="preserve">title: </v>
          </cell>
          <cell r="F31" t="str">
            <v>"</v>
          </cell>
          <cell r="G31" t="str">
            <v>avemariaii(1984)</v>
          </cell>
          <cell r="H31" t="str">
            <v>Ave María II (1984)</v>
          </cell>
          <cell r="I31" t="str">
            <v>",</v>
          </cell>
          <cell r="J31" t="str">
            <v xml:space="preserve"> subtitle: </v>
          </cell>
          <cell r="K31" t="str">
            <v>"</v>
          </cell>
          <cell r="L31" t="str">
            <v xml:space="preserve">Lc 1,28ss - 1984 </v>
          </cell>
          <cell r="M31" t="str">
            <v xml:space="preserve">", </v>
          </cell>
          <cell r="N31" t="str">
            <v xml:space="preserve">category: </v>
          </cell>
          <cell r="O31" t="str">
            <v>"</v>
          </cell>
          <cell r="P31" t="str">
            <v>PRECATECUMENADO</v>
          </cell>
          <cell r="Q31" t="str">
            <v>"</v>
          </cell>
          <cell r="R31" t="str">
            <v>, moments: [</v>
          </cell>
          <cell r="S31" t="str">
            <v>"</v>
          </cell>
          <cell r="T31" t="str">
            <v>Cuaresma</v>
          </cell>
          <cell r="U31" t="str">
            <v>", "</v>
          </cell>
          <cell r="V31" t="str">
            <v>Laudes/Visperas</v>
          </cell>
          <cell r="W31" t="str">
            <v>", "</v>
          </cell>
          <cell r="X31" t="str">
            <v>Antiguo Testamento</v>
          </cell>
          <cell r="AE31" t="str">
            <v>"], url: "</v>
          </cell>
          <cell r="AF31" t="str">
            <v>/cantos/resucito/a/avemariaii(1984).html</v>
          </cell>
          <cell r="AG31" t="str">
            <v>/cantos/resucito/a/avemariaii(1984).html</v>
          </cell>
          <cell r="AH31" t="str">
            <v>"},</v>
          </cell>
          <cell r="AI31" t="str">
            <v>a</v>
          </cell>
          <cell r="AJ31" t="str">
            <v>p</v>
          </cell>
          <cell r="AK31" t="str">
            <v>{id:28,title: "avemariaii(1984)Ave María II (1984)", subtitle: "Lc 1,28ss - 1984 ", category: "PRECATECUMENADO", moments: ["Cuaresma", "Laudes/Visperas", "Antiguo Testamento"], url: "/cantos/resucito/a/avemariaii(1984).html/cantos/resucito/a/avemariaii(1984).html"},</v>
          </cell>
          <cell r="AL31" t="str">
            <v>AVE MARÍA II (1984)</v>
          </cell>
          <cell r="AM31" t="str">
            <v>avemaríaii(1984)</v>
          </cell>
          <cell r="AN31" t="str">
            <v xml:space="preserve">Lc 1,28ss - 1984 </v>
          </cell>
          <cell r="AP31" t="str">
            <v>CANTO</v>
          </cell>
          <cell r="AQ31" t="str">
            <v>AVE MARÍA II (1984)</v>
          </cell>
        </row>
        <row r="32">
          <cell r="A32">
            <v>23</v>
          </cell>
          <cell r="B32" t="str">
            <v>{id:</v>
          </cell>
          <cell r="C32">
            <v>29</v>
          </cell>
          <cell r="D32" t="str">
            <v>,</v>
          </cell>
          <cell r="E32" t="str">
            <v xml:space="preserve">title: </v>
          </cell>
          <cell r="F32" t="str">
            <v>"</v>
          </cell>
          <cell r="G32" t="str">
            <v>babiloniacriminal</v>
          </cell>
          <cell r="H32" t="str">
            <v>Babilonia criminal</v>
          </cell>
          <cell r="I32" t="str">
            <v>",</v>
          </cell>
          <cell r="J32" t="str">
            <v xml:space="preserve"> subtitle: </v>
          </cell>
          <cell r="K32" t="str">
            <v>"</v>
          </cell>
          <cell r="L32" t="str">
            <v>Sal 137 (136)</v>
          </cell>
          <cell r="M32" t="str">
            <v xml:space="preserve">", </v>
          </cell>
          <cell r="N32" t="str">
            <v xml:space="preserve">category: </v>
          </cell>
          <cell r="O32" t="str">
            <v>"</v>
          </cell>
          <cell r="P32" t="str">
            <v>PRECATECUMENADO</v>
          </cell>
          <cell r="Q32" t="str">
            <v>"</v>
          </cell>
          <cell r="R32" t="str">
            <v>, moments: [</v>
          </cell>
          <cell r="S32" t="str">
            <v>"</v>
          </cell>
          <cell r="T32" t="str">
            <v>Paz</v>
          </cell>
          <cell r="U32" t="str">
            <v>", "</v>
          </cell>
          <cell r="V32" t="str">
            <v>Comunión</v>
          </cell>
          <cell r="W32" t="str">
            <v>", "</v>
          </cell>
          <cell r="X32" t="str">
            <v>Final</v>
          </cell>
          <cell r="Y32" t="str">
            <v>", "</v>
          </cell>
          <cell r="Z32" t="str">
            <v>Antiguo Testamento</v>
          </cell>
          <cell r="AE32" t="str">
            <v>"], url: "</v>
          </cell>
          <cell r="AF32" t="str">
            <v>/cantos/resucito/b/babiloniacriminal.html</v>
          </cell>
          <cell r="AG32" t="str">
            <v>/cantos/resucito/b/babiloniacriminal.html</v>
          </cell>
          <cell r="AH32" t="str">
            <v>"},</v>
          </cell>
          <cell r="AI32" t="str">
            <v>b</v>
          </cell>
          <cell r="AJ32" t="str">
            <v>p</v>
          </cell>
          <cell r="AK32" t="str">
            <v>{id:29,title: "babiloniacriminalBabilonia criminal", subtitle: "Sal 137 (136)", category: "PRECATECUMENADO", moments: ["Paz", "Comunión", "Final", "Antiguo Testamento"], url: "/cantos/resucito/b/babiloniacriminal.html/cantos/resucito/b/babiloniacriminal.html"},</v>
          </cell>
          <cell r="AL32" t="str">
            <v>BABILONIA CRIMINAL</v>
          </cell>
          <cell r="AM32" t="str">
            <v>babiloniacriminal</v>
          </cell>
          <cell r="AN32" t="str">
            <v>Sal 137 (136)</v>
          </cell>
          <cell r="AP32" t="str">
            <v>CANTO</v>
          </cell>
          <cell r="AQ32" t="str">
            <v>BABILONIA CRIMINAL</v>
          </cell>
        </row>
        <row r="33">
          <cell r="A33">
            <v>24</v>
          </cell>
          <cell r="B33" t="str">
            <v>{id:</v>
          </cell>
          <cell r="C33">
            <v>30</v>
          </cell>
          <cell r="D33" t="str">
            <v>,</v>
          </cell>
          <cell r="E33" t="str">
            <v xml:space="preserve">title: </v>
          </cell>
          <cell r="F33" t="str">
            <v>"</v>
          </cell>
          <cell r="G33" t="str">
            <v>balaam</v>
          </cell>
          <cell r="H33" t="str">
            <v>Balaam</v>
          </cell>
          <cell r="I33" t="str">
            <v>",</v>
          </cell>
          <cell r="J33" t="str">
            <v xml:space="preserve"> subtitle: </v>
          </cell>
          <cell r="K33" t="str">
            <v>"</v>
          </cell>
          <cell r="L33" t="str">
            <v>Nm 23,7-24</v>
          </cell>
          <cell r="M33" t="str">
            <v xml:space="preserve">", </v>
          </cell>
          <cell r="N33" t="str">
            <v xml:space="preserve">category: </v>
          </cell>
          <cell r="O33" t="str">
            <v>"</v>
          </cell>
          <cell r="P33" t="str">
            <v>PRECATECUMENADO</v>
          </cell>
          <cell r="Q33" t="str">
            <v>"</v>
          </cell>
          <cell r="R33" t="str">
            <v>, moments: [</v>
          </cell>
          <cell r="S33" t="str">
            <v>"</v>
          </cell>
          <cell r="T33" t="str">
            <v>Cuaresma</v>
          </cell>
          <cell r="U33" t="str">
            <v>", "</v>
          </cell>
          <cell r="V33" t="str">
            <v>Laudes/Visperas</v>
          </cell>
          <cell r="W33" t="str">
            <v>", "</v>
          </cell>
          <cell r="X33" t="str">
            <v>Antiguo Testamento</v>
          </cell>
          <cell r="AE33" t="str">
            <v>"], url: "</v>
          </cell>
          <cell r="AF33" t="str">
            <v>/cantos/resucito/b/balaam.html</v>
          </cell>
          <cell r="AG33" t="str">
            <v>/cantos/resucito/b/balaam.html</v>
          </cell>
          <cell r="AH33" t="str">
            <v>"},</v>
          </cell>
          <cell r="AI33" t="str">
            <v>b</v>
          </cell>
          <cell r="AJ33" t="str">
            <v>p</v>
          </cell>
          <cell r="AK33" t="str">
            <v>{id:30,title: "balaamBalaam", subtitle: "Nm 23,7-24", category: "PRECATECUMENADO", moments: ["Cuaresma", "Laudes/Visperas", "Antiguo Testamento"], url: "/cantos/resucito/b/balaam.html/cantos/resucito/b/balaam.html"},</v>
          </cell>
          <cell r="AL33" t="str">
            <v>BALAAM</v>
          </cell>
          <cell r="AM33" t="str">
            <v>balaam</v>
          </cell>
          <cell r="AN33" t="str">
            <v>Nm 23,7-24</v>
          </cell>
          <cell r="AP33" t="str">
            <v>CANTO</v>
          </cell>
          <cell r="AQ33" t="str">
            <v>BALAAM</v>
          </cell>
        </row>
        <row r="34">
          <cell r="A34">
            <v>25</v>
          </cell>
          <cell r="B34" t="str">
            <v>{id:</v>
          </cell>
          <cell r="C34">
            <v>31</v>
          </cell>
          <cell r="D34" t="str">
            <v>,</v>
          </cell>
          <cell r="E34" t="str">
            <v xml:space="preserve">title: </v>
          </cell>
          <cell r="F34" t="str">
            <v>"</v>
          </cell>
          <cell r="G34" t="str">
            <v>bendecirealsenorentodotiempo</v>
          </cell>
          <cell r="H34" t="str">
            <v>Bendeciré al Señor en todo tiempo</v>
          </cell>
          <cell r="I34" t="str">
            <v>",</v>
          </cell>
          <cell r="J34" t="str">
            <v xml:space="preserve"> subtitle: </v>
          </cell>
          <cell r="K34" t="str">
            <v>"</v>
          </cell>
          <cell r="L34" t="str">
            <v>Sal 34 (33)</v>
          </cell>
          <cell r="M34" t="str">
            <v xml:space="preserve">", </v>
          </cell>
          <cell r="N34" t="str">
            <v xml:space="preserve">category: </v>
          </cell>
          <cell r="O34" t="str">
            <v>"</v>
          </cell>
          <cell r="P34" t="str">
            <v>PRECATECUMENADO</v>
          </cell>
          <cell r="Q34" t="str">
            <v>"</v>
          </cell>
          <cell r="R34" t="str">
            <v>, moments: [</v>
          </cell>
          <cell r="S34" t="str">
            <v>"</v>
          </cell>
          <cell r="T34" t="str">
            <v>Cuaresma</v>
          </cell>
          <cell r="U34" t="str">
            <v>", "</v>
          </cell>
          <cell r="V34" t="str">
            <v>Laudes/Visperas</v>
          </cell>
          <cell r="W34" t="str">
            <v>", "</v>
          </cell>
          <cell r="X34" t="str">
            <v>Antiguo Testamento</v>
          </cell>
          <cell r="AE34" t="str">
            <v>"], url: "</v>
          </cell>
          <cell r="AF34" t="str">
            <v>/cantos/resucito/b/bendecirealsenorentodotiempo.html</v>
          </cell>
          <cell r="AG34" t="str">
            <v>/cantos/resucito/b/bendecirealsenorentodotiempo.html</v>
          </cell>
          <cell r="AH34" t="str">
            <v>"},</v>
          </cell>
          <cell r="AI34" t="str">
            <v>b</v>
          </cell>
          <cell r="AJ34" t="str">
            <v>p</v>
          </cell>
          <cell r="AK34" t="str">
            <v>{id:31,title: "bendecirealsenorentodotiempoBendeciré al Señor en todo tiempo", subtitle: "Sal 34 (33)", category: "PRECATECUMENADO", moments: ["Cuaresma", "Laudes/Visperas", "Antiguo Testamento"], url: "/cantos/resucito/b/bendecirealsenorentodotiempo.html/cantos/resucito/b/bendecirealsenorentodotiempo.html"},</v>
          </cell>
          <cell r="AL34" t="str">
            <v>BENDECIRÉ AL SEÑOR EN TODO TIEMPO</v>
          </cell>
          <cell r="AM34" t="str">
            <v>bendeciréalseñorentodotiempo</v>
          </cell>
          <cell r="AN34" t="str">
            <v>Sal 34 (33)</v>
          </cell>
          <cell r="AP34" t="str">
            <v>CANTO</v>
          </cell>
          <cell r="AQ34" t="str">
            <v>BENDECIRÉ AL SEÑOR EN TODO TIEMPO</v>
          </cell>
        </row>
        <row r="35">
          <cell r="A35">
            <v>26</v>
          </cell>
          <cell r="B35" t="str">
            <v>{id:</v>
          </cell>
          <cell r="C35">
            <v>32</v>
          </cell>
          <cell r="D35" t="str">
            <v>,</v>
          </cell>
          <cell r="E35" t="str">
            <v xml:space="preserve">title: </v>
          </cell>
          <cell r="F35" t="str">
            <v>"</v>
          </cell>
          <cell r="G35" t="str">
            <v>bendicealmamiaayahveh</v>
          </cell>
          <cell r="H35" t="str">
            <v>Bendice, alma mía, a Yahveh</v>
          </cell>
          <cell r="I35" t="str">
            <v>",</v>
          </cell>
          <cell r="J35" t="str">
            <v xml:space="preserve"> subtitle: </v>
          </cell>
          <cell r="K35" t="str">
            <v>"</v>
          </cell>
          <cell r="L35" t="str">
            <v>Sal 103 (102)</v>
          </cell>
          <cell r="M35" t="str">
            <v xml:space="preserve">", </v>
          </cell>
          <cell r="N35" t="str">
            <v xml:space="preserve">category: </v>
          </cell>
          <cell r="O35" t="str">
            <v>"</v>
          </cell>
          <cell r="P35" t="str">
            <v>PRECATECUMENADO</v>
          </cell>
          <cell r="Q35" t="str">
            <v>"</v>
          </cell>
          <cell r="R35" t="str">
            <v>, moments: [</v>
          </cell>
          <cell r="S35" t="str">
            <v>"</v>
          </cell>
          <cell r="T35" t="str">
            <v>Pascua</v>
          </cell>
          <cell r="AE35" t="str">
            <v>"], url: "</v>
          </cell>
          <cell r="AF35" t="str">
            <v>/cantos/resucito/b/bendicealmamiaayahveh.html</v>
          </cell>
          <cell r="AG35" t="str">
            <v>/cantos/resucito/b/bendicealmamiaayahveh.html</v>
          </cell>
          <cell r="AH35" t="str">
            <v>"},</v>
          </cell>
          <cell r="AI35" t="str">
            <v>b</v>
          </cell>
          <cell r="AJ35" t="str">
            <v>p</v>
          </cell>
          <cell r="AK35" t="str">
            <v>{id:32,title: "bendicealmamiaayahvehBendice, alma mía, a Yahveh", subtitle: "Sal 103 (102)", category: "PRECATECUMENADO", moments: ["Pascua"], url: "/cantos/resucito/b/bendicealmamiaayahveh.html/cantos/resucito/b/bendicealmamiaayahveh.html"},</v>
          </cell>
          <cell r="AL35" t="str">
            <v>BENDICE, ALMA MÍA, A YAHVEH</v>
          </cell>
          <cell r="AM35" t="str">
            <v>bendice,almamía,ayahveh</v>
          </cell>
          <cell r="AN35" t="str">
            <v>Sal 103 (102)</v>
          </cell>
          <cell r="AP35" t="str">
            <v>CANTO</v>
          </cell>
          <cell r="AQ35" t="str">
            <v>BENDICE, ALMA MÍA, A YAHVEH</v>
          </cell>
        </row>
        <row r="36">
          <cell r="A36">
            <v>183</v>
          </cell>
          <cell r="B36" t="str">
            <v>{id:</v>
          </cell>
          <cell r="C36">
            <v>33</v>
          </cell>
          <cell r="D36" t="str">
            <v>,</v>
          </cell>
          <cell r="E36" t="str">
            <v xml:space="preserve">title: </v>
          </cell>
          <cell r="F36" t="str">
            <v>"</v>
          </cell>
          <cell r="G36" t="str">
            <v>bendiciondelagua</v>
          </cell>
          <cell r="H36" t="str">
            <v>Bendición del agua</v>
          </cell>
          <cell r="I36" t="str">
            <v>",</v>
          </cell>
          <cell r="J36" t="str">
            <v xml:space="preserve"> subtitle: </v>
          </cell>
          <cell r="K36" t="str">
            <v>"</v>
          </cell>
          <cell r="L36" t="str">
            <v>De la liturgia bautismal de la Vigilia Pascual</v>
          </cell>
          <cell r="M36" t="str">
            <v xml:space="preserve">", </v>
          </cell>
          <cell r="N36" t="str">
            <v xml:space="preserve">category: </v>
          </cell>
          <cell r="O36" t="str">
            <v>"</v>
          </cell>
          <cell r="P36" t="str">
            <v>LITÚRGICOS</v>
          </cell>
          <cell r="Q36" t="str">
            <v>"</v>
          </cell>
          <cell r="R36" t="str">
            <v>, moments: [</v>
          </cell>
          <cell r="S36" t="str">
            <v>"</v>
          </cell>
          <cell r="AE36" t="str">
            <v>"], url: "</v>
          </cell>
          <cell r="AF36" t="str">
            <v>/cantos/resucito/b/bendiciondelagua.html</v>
          </cell>
          <cell r="AG36" t="str">
            <v>/cantos/resucito/b/bendiciondelagua.html</v>
          </cell>
          <cell r="AH36" t="str">
            <v>"},</v>
          </cell>
          <cell r="AI36" t="str">
            <v>b</v>
          </cell>
          <cell r="AJ36" t="str">
            <v>l</v>
          </cell>
          <cell r="AK36" t="str">
            <v>{id:33,title: "bendiciondelaguaBendición del agua", subtitle: "De la liturgia bautismal de la Vigilia Pascual", category: "LITÚRGICOS", moments: [""], url: "/cantos/resucito/b/bendiciondelagua.html/cantos/resucito/b/bendiciondelagua.html"},</v>
          </cell>
          <cell r="AL36" t="str">
            <v>BENDICIÓN DEL AGUA</v>
          </cell>
          <cell r="AM36" t="str">
            <v>bendicióndelagua</v>
          </cell>
          <cell r="AN36" t="str">
            <v>De la liturgia bautismal de la Vigilia Pascual</v>
          </cell>
          <cell r="AP36" t="str">
            <v>CANTO</v>
          </cell>
          <cell r="AQ36" t="str">
            <v>BENDICIÓN DEL AGUA</v>
          </cell>
        </row>
        <row r="37">
          <cell r="A37">
            <v>27</v>
          </cell>
          <cell r="B37" t="str">
            <v>{id:</v>
          </cell>
          <cell r="C37">
            <v>34</v>
          </cell>
          <cell r="D37" t="str">
            <v>,</v>
          </cell>
          <cell r="E37" t="str">
            <v xml:space="preserve">title: </v>
          </cell>
          <cell r="F37" t="str">
            <v>"</v>
          </cell>
          <cell r="G37" t="str">
            <v>benditaerestumaria</v>
          </cell>
          <cell r="H37" t="str">
            <v>Bendita eres tú, María</v>
          </cell>
          <cell r="I37" t="str">
            <v>",</v>
          </cell>
          <cell r="J37" t="str">
            <v xml:space="preserve"> subtitle: </v>
          </cell>
          <cell r="K37" t="str">
            <v>"</v>
          </cell>
          <cell r="L37" t="str">
            <v>Lucas 1,42-45</v>
          </cell>
          <cell r="M37" t="str">
            <v xml:space="preserve">", </v>
          </cell>
          <cell r="N37" t="str">
            <v xml:space="preserve">category: </v>
          </cell>
          <cell r="O37" t="str">
            <v>"</v>
          </cell>
          <cell r="P37" t="str">
            <v>PRECATECUMENADO</v>
          </cell>
          <cell r="Q37" t="str">
            <v>"</v>
          </cell>
          <cell r="R37" t="str">
            <v>, moments: [</v>
          </cell>
          <cell r="S37" t="str">
            <v>"</v>
          </cell>
          <cell r="T37" t="str">
            <v>Penitencial</v>
          </cell>
          <cell r="AE37" t="str">
            <v>"], url: "</v>
          </cell>
          <cell r="AF37" t="str">
            <v>/cantos/resucito/b/benditaerestumaria.html</v>
          </cell>
          <cell r="AG37" t="str">
            <v>/cantos/resucito/b/benditaerestumaria.html</v>
          </cell>
          <cell r="AH37" t="str">
            <v>"},</v>
          </cell>
          <cell r="AI37" t="str">
            <v>b</v>
          </cell>
          <cell r="AJ37" t="str">
            <v>p</v>
          </cell>
          <cell r="AK37" t="str">
            <v>{id:34,title: "benditaerestumariaBendita eres tú, María", subtitle: "Lucas 1,42-45", category: "PRECATECUMENADO", moments: ["Penitencial"], url: "/cantos/resucito/b/benditaerestumaria.html/cantos/resucito/b/benditaerestumaria.html"},</v>
          </cell>
          <cell r="AL37" t="str">
            <v>BENDITA ERES TÚ, MARÍA</v>
          </cell>
          <cell r="AM37" t="str">
            <v>benditaerestú,maría</v>
          </cell>
          <cell r="AN37" t="str">
            <v>Lucas 1,42-45</v>
          </cell>
          <cell r="AP37" t="str">
            <v>CANTO</v>
          </cell>
          <cell r="AQ37" t="str">
            <v>BENDITA ERES TÚ, MARÍA</v>
          </cell>
        </row>
        <row r="38">
          <cell r="A38">
            <v>28</v>
          </cell>
          <cell r="B38" t="str">
            <v>{id:</v>
          </cell>
          <cell r="C38">
            <v>35</v>
          </cell>
          <cell r="D38" t="str">
            <v>,</v>
          </cell>
          <cell r="E38" t="str">
            <v xml:space="preserve">title: </v>
          </cell>
          <cell r="F38" t="str">
            <v>"</v>
          </cell>
          <cell r="G38" t="str">
            <v>benditoeressenor</v>
          </cell>
          <cell r="H38" t="str">
            <v>Bendito eres, Señor</v>
          </cell>
          <cell r="I38" t="str">
            <v>",</v>
          </cell>
          <cell r="J38" t="str">
            <v xml:space="preserve"> subtitle: </v>
          </cell>
          <cell r="K38" t="str">
            <v>"</v>
          </cell>
          <cell r="L38" t="str">
            <v>Daniel 3,52-57</v>
          </cell>
          <cell r="M38" t="str">
            <v xml:space="preserve">", </v>
          </cell>
          <cell r="N38" t="str">
            <v xml:space="preserve">category: </v>
          </cell>
          <cell r="O38" t="str">
            <v>"</v>
          </cell>
          <cell r="P38" t="str">
            <v>PRECATECUMENADO</v>
          </cell>
          <cell r="Q38" t="str">
            <v>"</v>
          </cell>
          <cell r="R38" t="str">
            <v>, moments: [</v>
          </cell>
          <cell r="S38" t="str">
            <v>"</v>
          </cell>
          <cell r="T38" t="str">
            <v>Virgen</v>
          </cell>
          <cell r="U38" t="str">
            <v>", "</v>
          </cell>
          <cell r="V38" t="str">
            <v>Entrada</v>
          </cell>
          <cell r="W38" t="str">
            <v>", "</v>
          </cell>
          <cell r="X38" t="str">
            <v>Final</v>
          </cell>
          <cell r="Y38" t="str">
            <v>", "</v>
          </cell>
          <cell r="Z38" t="str">
            <v>Nuevo Testamento</v>
          </cell>
          <cell r="AE38" t="str">
            <v>"], url: "</v>
          </cell>
          <cell r="AF38" t="str">
            <v>/cantos/resucito/b/benditoeressenor.html</v>
          </cell>
          <cell r="AG38" t="str">
            <v>/cantos/resucito/b/benditoeressenor.html</v>
          </cell>
          <cell r="AH38" t="str">
            <v>"},</v>
          </cell>
          <cell r="AI38" t="str">
            <v>b</v>
          </cell>
          <cell r="AJ38" t="str">
            <v>p</v>
          </cell>
          <cell r="AK38" t="str">
            <v>{id:35,title: "benditoeressenorBendito eres, Señor", subtitle: "Daniel 3,52-57", category: "PRECATECUMENADO", moments: ["Virgen", "Entrada", "Final", "Nuevo Testamento"], url: "/cantos/resucito/b/benditoeressenor.html/cantos/resucito/b/benditoeressenor.html"},</v>
          </cell>
          <cell r="AL38" t="str">
            <v>BENDITO ERES, SEÑOR</v>
          </cell>
          <cell r="AM38" t="str">
            <v>benditoeres,señor</v>
          </cell>
          <cell r="AN38" t="str">
            <v>Daniel 3,52-57</v>
          </cell>
          <cell r="AP38" t="str">
            <v>CANTO</v>
          </cell>
          <cell r="AQ38" t="str">
            <v>BENDITO ERES, SEÑOR</v>
          </cell>
        </row>
        <row r="39">
          <cell r="A39">
            <v>29</v>
          </cell>
          <cell r="B39" t="str">
            <v>{id:</v>
          </cell>
          <cell r="C39">
            <v>36</v>
          </cell>
          <cell r="D39" t="str">
            <v>,</v>
          </cell>
          <cell r="E39" t="str">
            <v xml:space="preserve">title: </v>
          </cell>
          <cell r="F39" t="str">
            <v>"</v>
          </cell>
          <cell r="G39" t="str">
            <v>benditoseadios</v>
          </cell>
          <cell r="H39" t="str">
            <v>Bendito sea Dios</v>
          </cell>
          <cell r="I39" t="str">
            <v>",</v>
          </cell>
          <cell r="J39" t="str">
            <v xml:space="preserve"> subtitle: </v>
          </cell>
          <cell r="K39" t="str">
            <v>"</v>
          </cell>
          <cell r="L39" t="str">
            <v>Efesios 1,3-13</v>
          </cell>
          <cell r="M39" t="str">
            <v xml:space="preserve">", </v>
          </cell>
          <cell r="N39" t="str">
            <v xml:space="preserve">category: </v>
          </cell>
          <cell r="O39" t="str">
            <v>"</v>
          </cell>
          <cell r="P39" t="str">
            <v>PRECATECUMENADO</v>
          </cell>
          <cell r="Q39" t="str">
            <v>"</v>
          </cell>
          <cell r="R39" t="str">
            <v>, moments: [</v>
          </cell>
          <cell r="S39" t="str">
            <v>"</v>
          </cell>
          <cell r="T39" t="str">
            <v>Laudes/Visperas</v>
          </cell>
          <cell r="U39" t="str">
            <v>", "</v>
          </cell>
          <cell r="V39" t="str">
            <v>Antiguo Testamento</v>
          </cell>
          <cell r="AE39" t="str">
            <v>"], url: "</v>
          </cell>
          <cell r="AF39" t="str">
            <v>/cantos/resucito/b/benditoseadios.html</v>
          </cell>
          <cell r="AG39" t="str">
            <v>/cantos/resucito/b/benditoseadios.html</v>
          </cell>
          <cell r="AH39" t="str">
            <v>"},</v>
          </cell>
          <cell r="AI39" t="str">
            <v>b</v>
          </cell>
          <cell r="AJ39" t="str">
            <v>p</v>
          </cell>
          <cell r="AK39" t="str">
            <v>{id:36,title: "benditoseadiosBendito sea Dios", subtitle: "Efesios 1,3-13", category: "PRECATECUMENADO", moments: ["Laudes/Visperas", "Antiguo Testamento"], url: "/cantos/resucito/b/benditoseadios.html/cantos/resucito/b/benditoseadios.html"},</v>
          </cell>
          <cell r="AL39" t="str">
            <v>BENDITO SEA DIOS</v>
          </cell>
          <cell r="AM39" t="str">
            <v>benditoseadios</v>
          </cell>
          <cell r="AN39" t="str">
            <v>Efesios 1,3-13</v>
          </cell>
          <cell r="AP39" t="str">
            <v>CANTO</v>
          </cell>
          <cell r="AQ39" t="str">
            <v>BENDITO SEA DIOS</v>
          </cell>
        </row>
        <row r="40">
          <cell r="A40">
            <v>30</v>
          </cell>
          <cell r="B40" t="str">
            <v>{id:</v>
          </cell>
          <cell r="C40">
            <v>37</v>
          </cell>
          <cell r="D40" t="str">
            <v>,</v>
          </cell>
          <cell r="E40" t="str">
            <v xml:space="preserve">title: </v>
          </cell>
          <cell r="F40" t="str">
            <v>"</v>
          </cell>
          <cell r="G40" t="str">
            <v>benedictus</v>
          </cell>
          <cell r="H40" t="str">
            <v>Benedictus</v>
          </cell>
          <cell r="I40" t="str">
            <v>",</v>
          </cell>
          <cell r="J40" t="str">
            <v xml:space="preserve"> subtitle: </v>
          </cell>
          <cell r="K40" t="str">
            <v>"</v>
          </cell>
          <cell r="L40" t="str">
            <v>Lucas 1,67-80</v>
          </cell>
          <cell r="M40" t="str">
            <v xml:space="preserve">", </v>
          </cell>
          <cell r="N40" t="str">
            <v xml:space="preserve">category: </v>
          </cell>
          <cell r="O40" t="str">
            <v>"</v>
          </cell>
          <cell r="P40" t="str">
            <v>PRECATECUMENADO</v>
          </cell>
          <cell r="Q40" t="str">
            <v>"</v>
          </cell>
          <cell r="R40" t="str">
            <v>, moments: [</v>
          </cell>
          <cell r="S40" t="str">
            <v>"</v>
          </cell>
          <cell r="AE40" t="str">
            <v>"], url: "</v>
          </cell>
          <cell r="AF40" t="str">
            <v>/cantos/resucito/b/benedictus.html</v>
          </cell>
          <cell r="AG40" t="str">
            <v>/cantos/resucito/b/benedictus.html</v>
          </cell>
          <cell r="AH40" t="str">
            <v>"},</v>
          </cell>
          <cell r="AI40" t="str">
            <v>b</v>
          </cell>
          <cell r="AJ40" t="str">
            <v>p</v>
          </cell>
          <cell r="AK40" t="str">
            <v>{id:37,title: "benedictusBenedictus", subtitle: "Lucas 1,67-80", category: "PRECATECUMENADO", moments: [""], url: "/cantos/resucito/b/benedictus.html/cantos/resucito/b/benedictus.html"},</v>
          </cell>
          <cell r="AL40" t="str">
            <v>BENEDICTUS</v>
          </cell>
          <cell r="AM40" t="str">
            <v>benedictus</v>
          </cell>
          <cell r="AN40" t="str">
            <v>Lucas 1,67-80</v>
          </cell>
          <cell r="AP40" t="str">
            <v>CANTO</v>
          </cell>
          <cell r="AQ40" t="str">
            <v>BENEDICTUS</v>
          </cell>
        </row>
        <row r="41">
          <cell r="A41">
            <v>31</v>
          </cell>
          <cell r="B41" t="str">
            <v>{id:</v>
          </cell>
          <cell r="C41">
            <v>38</v>
          </cell>
          <cell r="D41" t="str">
            <v>,</v>
          </cell>
          <cell r="E41" t="str">
            <v xml:space="preserve">title: </v>
          </cell>
          <cell r="F41" t="str">
            <v>"</v>
          </cell>
          <cell r="G41" t="str">
            <v>cantadadios</v>
          </cell>
          <cell r="H41" t="str">
            <v>Cantad a Dios</v>
          </cell>
          <cell r="I41" t="str">
            <v>",</v>
          </cell>
          <cell r="J41" t="str">
            <v xml:space="preserve"> subtitle: </v>
          </cell>
          <cell r="K41" t="str">
            <v>"</v>
          </cell>
          <cell r="L41" t="str">
            <v>Salmo 67 (68) 2.4-7</v>
          </cell>
          <cell r="M41" t="str">
            <v xml:space="preserve">", </v>
          </cell>
          <cell r="N41" t="str">
            <v xml:space="preserve">category: </v>
          </cell>
          <cell r="O41" t="str">
            <v>"</v>
          </cell>
          <cell r="P41" t="str">
            <v>PRECATECUMENADO</v>
          </cell>
          <cell r="Q41" t="str">
            <v>"</v>
          </cell>
          <cell r="R41" t="str">
            <v>, moments: [</v>
          </cell>
          <cell r="S41" t="str">
            <v>"</v>
          </cell>
          <cell r="T41" t="str">
            <v>Laudes/Visperas</v>
          </cell>
          <cell r="U41" t="str">
            <v>", "</v>
          </cell>
          <cell r="V41" t="str">
            <v>Nuevo Testamento</v>
          </cell>
          <cell r="AE41" t="str">
            <v>"], url: "</v>
          </cell>
          <cell r="AF41" t="str">
            <v>/cantos/resucito/c/cantadadios.html</v>
          </cell>
          <cell r="AG41" t="str">
            <v>/cantos/resucito/c/cantadadios.html</v>
          </cell>
          <cell r="AH41" t="str">
            <v>"},</v>
          </cell>
          <cell r="AI41" t="str">
            <v>c</v>
          </cell>
          <cell r="AJ41" t="str">
            <v>p</v>
          </cell>
          <cell r="AK41" t="str">
            <v>{id:38,title: "cantadadiosCantad a Dios", subtitle: "Salmo 67 (68) 2.4-7", category: "PRECATECUMENADO", moments: ["Laudes/Visperas", "Nuevo Testamento"], url: "/cantos/resucito/c/cantadadios.html/cantos/resucito/c/cantadadios.html"},</v>
          </cell>
          <cell r="AL41" t="str">
            <v>CANTAD A DIOS</v>
          </cell>
          <cell r="AM41" t="str">
            <v>cantadadios</v>
          </cell>
          <cell r="AN41" t="str">
            <v>Salmo 67 (68) 2.4-7</v>
          </cell>
          <cell r="AP41" t="str">
            <v>CANTO</v>
          </cell>
          <cell r="AQ41" t="str">
            <v>CANTAD A DIOS</v>
          </cell>
        </row>
        <row r="42">
          <cell r="A42">
            <v>32</v>
          </cell>
          <cell r="B42" t="str">
            <v>{id:</v>
          </cell>
          <cell r="C42">
            <v>39</v>
          </cell>
          <cell r="D42" t="str">
            <v>,</v>
          </cell>
          <cell r="E42" t="str">
            <v xml:space="preserve">title: </v>
          </cell>
          <cell r="F42" t="str">
            <v>"</v>
          </cell>
          <cell r="G42" t="str">
            <v>cantadalsenor</v>
          </cell>
          <cell r="H42" t="str">
            <v>Cantad al Señor</v>
          </cell>
          <cell r="I42" t="str">
            <v>",</v>
          </cell>
          <cell r="J42" t="str">
            <v xml:space="preserve"> subtitle: </v>
          </cell>
          <cell r="K42" t="str">
            <v>"</v>
          </cell>
          <cell r="L42" t="str">
            <v>Salmo 117 (116)</v>
          </cell>
          <cell r="M42" t="str">
            <v xml:space="preserve">", </v>
          </cell>
          <cell r="N42" t="str">
            <v xml:space="preserve">category: </v>
          </cell>
          <cell r="O42" t="str">
            <v>"</v>
          </cell>
          <cell r="P42" t="str">
            <v>PRECATECUMENADO</v>
          </cell>
          <cell r="Q42" t="str">
            <v>"</v>
          </cell>
          <cell r="R42" t="str">
            <v>, moments: [</v>
          </cell>
          <cell r="S42" t="str">
            <v>"</v>
          </cell>
          <cell r="T42" t="str">
            <v>Cuaresma</v>
          </cell>
          <cell r="U42" t="str">
            <v>", "</v>
          </cell>
          <cell r="V42" t="str">
            <v>Laudes/Visperas</v>
          </cell>
          <cell r="W42" t="str">
            <v>", "</v>
          </cell>
          <cell r="X42" t="str">
            <v>Antiguo Testamento</v>
          </cell>
          <cell r="AE42" t="str">
            <v>"], url: "</v>
          </cell>
          <cell r="AF42" t="str">
            <v>/cantos/resucito/c/cantadalsenor.html</v>
          </cell>
          <cell r="AG42" t="str">
            <v>/cantos/resucito/c/cantadalsenor.html</v>
          </cell>
          <cell r="AH42" t="str">
            <v>"},</v>
          </cell>
          <cell r="AI42" t="str">
            <v>c</v>
          </cell>
          <cell r="AJ42" t="str">
            <v>p</v>
          </cell>
          <cell r="AK42" t="str">
            <v>{id:39,title: "cantadalsenorCantad al Señor", subtitle: "Salmo 117 (116)", category: "PRECATECUMENADO", moments: ["Cuaresma", "Laudes/Visperas", "Antiguo Testamento"], url: "/cantos/resucito/c/cantadalsenor.html/cantos/resucito/c/cantadalsenor.html"},</v>
          </cell>
          <cell r="AL42" t="str">
            <v>CANTAD AL SEÑOR</v>
          </cell>
          <cell r="AM42" t="str">
            <v>cantadalseñor</v>
          </cell>
          <cell r="AN42" t="str">
            <v>Salmo 117 (116)</v>
          </cell>
          <cell r="AP42" t="str">
            <v>CANTO</v>
          </cell>
          <cell r="AQ42" t="str">
            <v>CANTAD AL SEÑOR</v>
          </cell>
        </row>
        <row r="43">
          <cell r="A43">
            <v>33</v>
          </cell>
          <cell r="B43" t="str">
            <v>{id:</v>
          </cell>
          <cell r="C43">
            <v>40</v>
          </cell>
          <cell r="D43" t="str">
            <v>,</v>
          </cell>
          <cell r="E43" t="str">
            <v xml:space="preserve">title: </v>
          </cell>
          <cell r="F43" t="str">
            <v>"</v>
          </cell>
          <cell r="G43" t="str">
            <v>canticodelostresjovenes</v>
          </cell>
          <cell r="H43" t="str">
            <v>Cántico de los tres jóvenes</v>
          </cell>
          <cell r="I43" t="str">
            <v>",</v>
          </cell>
          <cell r="J43" t="str">
            <v xml:space="preserve"> subtitle: </v>
          </cell>
          <cell r="K43" t="str">
            <v>"</v>
          </cell>
          <cell r="L43" t="str">
            <v>Daniel 3,57-58</v>
          </cell>
          <cell r="M43" t="str">
            <v xml:space="preserve">", </v>
          </cell>
          <cell r="N43" t="str">
            <v xml:space="preserve">category: </v>
          </cell>
          <cell r="O43" t="str">
            <v>"</v>
          </cell>
          <cell r="P43" t="str">
            <v>PRECATECUMENADO</v>
          </cell>
          <cell r="Q43" t="str">
            <v>"</v>
          </cell>
          <cell r="R43" t="str">
            <v>, moments: [</v>
          </cell>
          <cell r="S43" t="str">
            <v>"</v>
          </cell>
          <cell r="T43" t="str">
            <v>Laudes/Visperas</v>
          </cell>
          <cell r="U43" t="str">
            <v>", "</v>
          </cell>
          <cell r="V43" t="str">
            <v>Entrada</v>
          </cell>
          <cell r="W43" t="str">
            <v>", "</v>
          </cell>
          <cell r="X43" t="str">
            <v>Final</v>
          </cell>
          <cell r="Y43" t="str">
            <v>", "</v>
          </cell>
          <cell r="Z43" t="str">
            <v>Antiguo Testamento</v>
          </cell>
          <cell r="AE43" t="str">
            <v>"], url: "</v>
          </cell>
          <cell r="AF43" t="str">
            <v>/cantos/resucito/c/canticodelostresjovenes.html</v>
          </cell>
          <cell r="AG43" t="str">
            <v>/cantos/resucito/c/canticodelostresjovenes.html</v>
          </cell>
          <cell r="AH43" t="str">
            <v>"},</v>
          </cell>
          <cell r="AI43" t="str">
            <v>c</v>
          </cell>
          <cell r="AJ43" t="str">
            <v>p</v>
          </cell>
          <cell r="AK43" t="str">
            <v>{id:40,title: "canticodelostresjovenesCántico de los tres jóvenes", subtitle: "Daniel 3,57-58", category: "PRECATECUMENADO", moments: ["Laudes/Visperas", "Entrada", "Final", "Antiguo Testamento"], url: "/cantos/resucito/c/canticodelostresjovenes.html/cantos/resucito/c/canticodelostresjovenes.html"},</v>
          </cell>
          <cell r="AL43" t="str">
            <v>CÁNTICO DE LOS TRES JÓVENES</v>
          </cell>
          <cell r="AM43" t="str">
            <v>cánticodelostresjóvenes</v>
          </cell>
          <cell r="AN43" t="str">
            <v>Daniel 3,57-58</v>
          </cell>
          <cell r="AP43" t="str">
            <v>CANTO</v>
          </cell>
          <cell r="AQ43" t="str">
            <v>CÁNTICO DE LOS TRES JÓVENES</v>
          </cell>
        </row>
        <row r="44">
          <cell r="A44">
            <v>34</v>
          </cell>
          <cell r="B44" t="str">
            <v>{id:</v>
          </cell>
          <cell r="C44">
            <v>41</v>
          </cell>
          <cell r="D44" t="str">
            <v>,</v>
          </cell>
          <cell r="E44" t="str">
            <v xml:space="preserve">title: </v>
          </cell>
          <cell r="F44" t="str">
            <v>"</v>
          </cell>
          <cell r="G44" t="str">
            <v>cantodemoises</v>
          </cell>
          <cell r="H44" t="str">
            <v>Canto de Moisés</v>
          </cell>
          <cell r="I44" t="str">
            <v>",</v>
          </cell>
          <cell r="J44" t="str">
            <v xml:space="preserve"> subtitle: </v>
          </cell>
          <cell r="K44" t="str">
            <v>"</v>
          </cell>
          <cell r="L44" t="str">
            <v>Éxodo 15,1-18</v>
          </cell>
          <cell r="M44" t="str">
            <v xml:space="preserve">", </v>
          </cell>
          <cell r="N44" t="str">
            <v xml:space="preserve">category: </v>
          </cell>
          <cell r="O44" t="str">
            <v>"</v>
          </cell>
          <cell r="P44" t="str">
            <v>PRECATECUMENADO</v>
          </cell>
          <cell r="Q44" t="str">
            <v>"</v>
          </cell>
          <cell r="R44" t="str">
            <v>, moments: [</v>
          </cell>
          <cell r="S44" t="str">
            <v>"</v>
          </cell>
          <cell r="T44" t="str">
            <v>Laudes/Visperas</v>
          </cell>
          <cell r="U44" t="str">
            <v>", "</v>
          </cell>
          <cell r="V44" t="str">
            <v>Antiguo Testamento</v>
          </cell>
          <cell r="AE44" t="str">
            <v>"], url: "</v>
          </cell>
          <cell r="AF44" t="str">
            <v>/cantos/resucito/c/cantodemoises.html</v>
          </cell>
          <cell r="AG44" t="str">
            <v>/cantos/resucito/c/cantodemoises.html</v>
          </cell>
          <cell r="AH44" t="str">
            <v>"},</v>
          </cell>
          <cell r="AI44" t="str">
            <v>c</v>
          </cell>
          <cell r="AJ44" t="str">
            <v>p</v>
          </cell>
          <cell r="AK44" t="str">
            <v>{id:41,title: "cantodemoisesCanto de Moisés", subtitle: "Éxodo 15,1-18", category: "PRECATECUMENADO", moments: ["Laudes/Visperas", "Antiguo Testamento"], url: "/cantos/resucito/c/cantodemoises.html/cantos/resucito/c/cantodemoises.html"},</v>
          </cell>
          <cell r="AL44" t="str">
            <v>CANTO DE MOISÉS</v>
          </cell>
          <cell r="AM44" t="str">
            <v>cantodemoisés</v>
          </cell>
          <cell r="AN44" t="str">
            <v>Éxodo 15,1-18</v>
          </cell>
          <cell r="AP44" t="str">
            <v>CANTO</v>
          </cell>
          <cell r="AQ44" t="str">
            <v>CANTO DE MOISÉS</v>
          </cell>
        </row>
        <row r="45">
          <cell r="A45">
            <v>35</v>
          </cell>
          <cell r="B45" t="str">
            <v>{id:</v>
          </cell>
          <cell r="C45">
            <v>42</v>
          </cell>
          <cell r="D45" t="str">
            <v>,</v>
          </cell>
          <cell r="E45" t="str">
            <v xml:space="preserve">title: </v>
          </cell>
          <cell r="F45" t="str">
            <v>"</v>
          </cell>
          <cell r="G45" t="str">
            <v>caritaschristiurgetnos</v>
          </cell>
          <cell r="H45" t="str">
            <v>Caritas Christi urget nos</v>
          </cell>
          <cell r="I45" t="str">
            <v>",</v>
          </cell>
          <cell r="J45" t="str">
            <v xml:space="preserve"> subtitle: </v>
          </cell>
          <cell r="K45" t="str">
            <v>"</v>
          </cell>
          <cell r="L45" t="str">
            <v>2ª Corintios 5,14.15.17.21</v>
          </cell>
          <cell r="M45" t="str">
            <v xml:space="preserve">", </v>
          </cell>
          <cell r="N45" t="str">
            <v xml:space="preserve">category: </v>
          </cell>
          <cell r="O45" t="str">
            <v>"</v>
          </cell>
          <cell r="P45" t="str">
            <v>PRECATECUMENADO</v>
          </cell>
          <cell r="Q45" t="str">
            <v>"</v>
          </cell>
          <cell r="R45" t="str">
            <v>, moments: [</v>
          </cell>
          <cell r="S45" t="str">
            <v>"</v>
          </cell>
          <cell r="T45" t="str">
            <v>Pascua</v>
          </cell>
          <cell r="U45" t="str">
            <v>", "</v>
          </cell>
          <cell r="V45" t="str">
            <v>Antiguo Testamento</v>
          </cell>
          <cell r="AE45" t="str">
            <v>"], url: "</v>
          </cell>
          <cell r="AF45" t="str">
            <v>/cantos/resucito/c/caritaschristiurgetnos.html</v>
          </cell>
          <cell r="AG45" t="str">
            <v>/cantos/resucito/c/caritaschristiurgetnos.html</v>
          </cell>
          <cell r="AH45" t="str">
            <v>"},</v>
          </cell>
          <cell r="AI45" t="str">
            <v>c</v>
          </cell>
          <cell r="AJ45" t="str">
            <v>p</v>
          </cell>
          <cell r="AK45" t="str">
            <v>{id:42,title: "caritaschristiurgetnosCaritas Christi urget nos", subtitle: "2ª Corintios 5,14.15.17.21", category: "PRECATECUMENADO", moments: ["Pascua", "Antiguo Testamento"], url: "/cantos/resucito/c/caritaschristiurgetnos.html/cantos/resucito/c/caritaschristiurgetnos.html"},</v>
          </cell>
          <cell r="AL45" t="str">
            <v>CARITAS CHRISTI URGET NOS</v>
          </cell>
          <cell r="AM45" t="str">
            <v>caritaschristiurgetnos</v>
          </cell>
          <cell r="AN45" t="str">
            <v>2ª Corintios 5,14.15.17.21</v>
          </cell>
          <cell r="AP45" t="str">
            <v>CANTO</v>
          </cell>
          <cell r="AQ45" t="str">
            <v>CARITAS CHRISTI URGET NOS</v>
          </cell>
        </row>
        <row r="46">
          <cell r="A46">
            <v>36</v>
          </cell>
          <cell r="B46" t="str">
            <v>{id:</v>
          </cell>
          <cell r="C46">
            <v>43</v>
          </cell>
          <cell r="D46" t="str">
            <v>,</v>
          </cell>
          <cell r="E46" t="str">
            <v xml:space="preserve">title: </v>
          </cell>
          <cell r="F46" t="str">
            <v>"</v>
          </cell>
          <cell r="G46" t="str">
            <v>carmen63(estanrotasmisataduras)</v>
          </cell>
          <cell r="H46" t="str">
            <v>Carmen 63 - (ESTÁN ROTAS MIS ATADURAS )</v>
          </cell>
          <cell r="I46" t="str">
            <v>",</v>
          </cell>
          <cell r="J46" t="str">
            <v xml:space="preserve"> subtitle: </v>
          </cell>
          <cell r="K46" t="str">
            <v>"</v>
          </cell>
          <cell r="L46" t="str">
            <v>(Rabindranath Tagore)*</v>
          </cell>
          <cell r="M46" t="str">
            <v xml:space="preserve">", </v>
          </cell>
          <cell r="N46" t="str">
            <v xml:space="preserve">category: </v>
          </cell>
          <cell r="O46" t="str">
            <v>"</v>
          </cell>
          <cell r="P46" t="str">
            <v>PRECATECUMENADO</v>
          </cell>
          <cell r="Q46" t="str">
            <v>"</v>
          </cell>
          <cell r="R46" t="str">
            <v>, moments: [</v>
          </cell>
          <cell r="S46" t="str">
            <v>"</v>
          </cell>
          <cell r="T46" t="str">
            <v>Nuevo Testamento</v>
          </cell>
          <cell r="AE46" t="str">
            <v>"], url: "</v>
          </cell>
          <cell r="AF46" t="str">
            <v>/cantos/resucito/c/carmen63-(estanrotasmisataduras).html</v>
          </cell>
          <cell r="AG46" t="str">
            <v>/cantos/resucito/c/carmen63-(estanrotasmisataduras).html</v>
          </cell>
          <cell r="AH46" t="str">
            <v>"},</v>
          </cell>
          <cell r="AI46" t="str">
            <v>c</v>
          </cell>
          <cell r="AJ46" t="str">
            <v>p</v>
          </cell>
          <cell r="AK46" t="str">
            <v>{id:43,title: "carmen63(estanrotasmisataduras)Carmen 63 - (ESTÁN ROTAS MIS ATADURAS )", subtitle: "(Rabindranath Tagore)*", category: "PRECATECUMENADO", moments: ["Nuevo Testamento"], url: "/cantos/resucito/c/carmen63-(estanrotasmisataduras).html/cantos/resucito/c/carmen63-(estanrotasmisataduras).html"},</v>
          </cell>
          <cell r="AL46" t="str">
            <v>CARMEN 63 - (ESTÁN ROTAS MIS ATADURAS )</v>
          </cell>
          <cell r="AM46" t="str">
            <v>carmen63-(estánrotasmisataduras)</v>
          </cell>
          <cell r="AN46" t="str">
            <v>(Rabindranath Tagore)*</v>
          </cell>
          <cell r="AP46" t="str">
            <v>CANTO</v>
          </cell>
          <cell r="AQ46" t="str">
            <v>CARMEN 63 - (ESTÁN ROTAS MIS ATADURAS )</v>
          </cell>
        </row>
        <row r="47">
          <cell r="A47">
            <v>185</v>
          </cell>
          <cell r="B47" t="str">
            <v>{id:</v>
          </cell>
          <cell r="C47">
            <v>44</v>
          </cell>
          <cell r="D47" t="str">
            <v>,</v>
          </cell>
          <cell r="E47" t="str">
            <v xml:space="preserve">title: </v>
          </cell>
          <cell r="F47" t="str">
            <v>"</v>
          </cell>
          <cell r="G47" t="str">
            <v>celebracionpenitencial(bendicionpenitencial)</v>
          </cell>
          <cell r="H47" t="str">
            <v>Celebración penitencial (Bendición penitencial )</v>
          </cell>
          <cell r="I47" t="str">
            <v>",</v>
          </cell>
          <cell r="J47" t="str">
            <v xml:space="preserve"> subtitle: </v>
          </cell>
          <cell r="K47" t="str">
            <v>"</v>
          </cell>
          <cell r="L47" t="str">
            <v>Acción de gracias</v>
          </cell>
          <cell r="M47" t="str">
            <v xml:space="preserve">", </v>
          </cell>
          <cell r="N47" t="str">
            <v xml:space="preserve">category: </v>
          </cell>
          <cell r="O47" t="str">
            <v>"</v>
          </cell>
          <cell r="P47" t="str">
            <v>LITÚRGICOS</v>
          </cell>
          <cell r="Q47" t="str">
            <v>"</v>
          </cell>
          <cell r="R47" t="str">
            <v>, moments: [</v>
          </cell>
          <cell r="S47" t="str">
            <v>"</v>
          </cell>
          <cell r="T47" t="str">
            <v>Nuevo Testamento</v>
          </cell>
          <cell r="AE47" t="str">
            <v>"], url: "</v>
          </cell>
          <cell r="AF47" t="str">
            <v>/cantos/resucito/c/celebracionpenitencial(bendicionpenitencial).html</v>
          </cell>
          <cell r="AG47" t="str">
            <v>/cantos/resucito/c/celebracionpenitencial(bendicionpenitencial).html</v>
          </cell>
          <cell r="AH47" t="str">
            <v>"},</v>
          </cell>
          <cell r="AI47" t="str">
            <v>c</v>
          </cell>
          <cell r="AJ47" t="str">
            <v>l</v>
          </cell>
          <cell r="AK47" t="str">
            <v>{id:44,title: "celebracionpenitencial(bendicionpenitencial)Celebración penitencial (Bendición penitencial )", subtitle: "Acción de gracias", category: "LITÚRGICOS", moments: ["Nuevo Testamento"], url: "/cantos/resucito/c/celebracionpenitencial(bendicionpenitencial).html/cantos/resucito/c/celebracionpenitencial(bendicionpenitencial).html"},</v>
          </cell>
          <cell r="AL47" t="str">
            <v>CELEBRACIÓN PENITENCIAL (BENDICIÓN PENITENCIAL )</v>
          </cell>
          <cell r="AM47" t="str">
            <v>celebraciónpenitencial(bendiciónpenitencial)</v>
          </cell>
          <cell r="AN47" t="str">
            <v>Acción de gracias</v>
          </cell>
          <cell r="AP47" t="str">
            <v>CANTO</v>
          </cell>
          <cell r="AQ47" t="str">
            <v>CELEBRACIÓN PENITENCIAL (BENDICIÓN PENITENCIAL )</v>
          </cell>
        </row>
        <row r="48">
          <cell r="A48">
            <v>37</v>
          </cell>
          <cell r="B48" t="str">
            <v>{id:</v>
          </cell>
          <cell r="C48">
            <v>45</v>
          </cell>
          <cell r="D48" t="str">
            <v>,</v>
          </cell>
          <cell r="E48" t="str">
            <v xml:space="preserve">title: </v>
          </cell>
          <cell r="F48" t="str">
            <v>"</v>
          </cell>
          <cell r="G48" t="str">
            <v>comocondenadosamuerte</v>
          </cell>
          <cell r="H48" t="str">
            <v>Como condenados a muerte</v>
          </cell>
          <cell r="I48" t="str">
            <v>",</v>
          </cell>
          <cell r="J48" t="str">
            <v xml:space="preserve"> subtitle: </v>
          </cell>
          <cell r="K48" t="str">
            <v>"</v>
          </cell>
          <cell r="L48" t="str">
            <v>1ª Corintios 4,9-13</v>
          </cell>
          <cell r="M48" t="str">
            <v xml:space="preserve">", </v>
          </cell>
          <cell r="N48" t="str">
            <v xml:space="preserve">category: </v>
          </cell>
          <cell r="O48" t="str">
            <v>"</v>
          </cell>
          <cell r="P48" t="str">
            <v>PRECATECUMENADO</v>
          </cell>
          <cell r="Q48" t="str">
            <v>"</v>
          </cell>
          <cell r="R48" t="str">
            <v>, moments: [</v>
          </cell>
          <cell r="S48" t="str">
            <v>"</v>
          </cell>
          <cell r="T48" t="str">
            <v>Pascua</v>
          </cell>
          <cell r="U48" t="str">
            <v>", "</v>
          </cell>
          <cell r="V48" t="str">
            <v>Comunión</v>
          </cell>
          <cell r="AE48" t="str">
            <v>"], url: "</v>
          </cell>
          <cell r="AF48" t="str">
            <v>/cantos/resucito/c/comocondenadosamuerte.html</v>
          </cell>
          <cell r="AG48" t="str">
            <v>/cantos/resucito/c/comocondenadosamuerte.html</v>
          </cell>
          <cell r="AH48" t="str">
            <v>"},</v>
          </cell>
          <cell r="AI48" t="str">
            <v>c</v>
          </cell>
          <cell r="AJ48" t="str">
            <v>p</v>
          </cell>
          <cell r="AK48" t="str">
            <v>{id:45,title: "comocondenadosamuerteComo condenados a muerte", subtitle: "1ª Corintios 4,9-13", category: "PRECATECUMENADO", moments: ["Pascua", "Comunión"], url: "/cantos/resucito/c/comocondenadosamuerte.html/cantos/resucito/c/comocondenadosamuerte.html"},</v>
          </cell>
          <cell r="AL48" t="str">
            <v>COMO CONDENADOS A MUERTE</v>
          </cell>
          <cell r="AM48" t="str">
            <v>comocondenadosamuerte</v>
          </cell>
          <cell r="AN48" t="str">
            <v>1ª Corintios 4,9-13</v>
          </cell>
          <cell r="AP48" t="str">
            <v>CANTO</v>
          </cell>
          <cell r="AQ48" t="str">
            <v>COMO CONDENADOS A MUERTE</v>
          </cell>
        </row>
        <row r="49">
          <cell r="A49">
            <v>239</v>
          </cell>
          <cell r="B49" t="str">
            <v>{id:</v>
          </cell>
          <cell r="C49">
            <v>46</v>
          </cell>
          <cell r="D49" t="str">
            <v>,</v>
          </cell>
          <cell r="E49" t="str">
            <v xml:space="preserve">title: </v>
          </cell>
          <cell r="F49" t="str">
            <v>"</v>
          </cell>
          <cell r="G49" t="str">
            <v>comodestilalamiel</v>
          </cell>
          <cell r="H49" t="str">
            <v>Como destila la miel</v>
          </cell>
          <cell r="I49" t="str">
            <v>",</v>
          </cell>
          <cell r="J49" t="str">
            <v xml:space="preserve"> subtitle: </v>
          </cell>
          <cell r="K49" t="str">
            <v>"</v>
          </cell>
          <cell r="L49" t="str">
            <v>Oda XL de Salomón</v>
          </cell>
          <cell r="M49" t="str">
            <v xml:space="preserve">", </v>
          </cell>
          <cell r="N49" t="str">
            <v xml:space="preserve">category: </v>
          </cell>
          <cell r="O49" t="str">
            <v>"</v>
          </cell>
          <cell r="P49" t="str">
            <v>ELECCIÓN</v>
          </cell>
          <cell r="Q49" t="str">
            <v>"</v>
          </cell>
          <cell r="R49" t="str">
            <v>, moments: [</v>
          </cell>
          <cell r="S49" t="str">
            <v>"</v>
          </cell>
          <cell r="T49" t="str">
            <v>Laudes/Visperas</v>
          </cell>
          <cell r="U49" t="str">
            <v>", "</v>
          </cell>
          <cell r="V49" t="str">
            <v>Entrada</v>
          </cell>
          <cell r="W49" t="str">
            <v>", "</v>
          </cell>
          <cell r="X49" t="str">
            <v>Comunión</v>
          </cell>
          <cell r="AE49" t="str">
            <v>"], url: "</v>
          </cell>
          <cell r="AF49" t="str">
            <v>/cantos/resucito/c/comodestilalamiel.html</v>
          </cell>
          <cell r="AG49" t="str">
            <v>/cantos/resucito/c/comodestilalamiel.html</v>
          </cell>
          <cell r="AH49" t="str">
            <v>"},</v>
          </cell>
          <cell r="AI49" t="str">
            <v>c</v>
          </cell>
          <cell r="AJ49" t="str">
            <v>e</v>
          </cell>
          <cell r="AK49" t="str">
            <v>{id:46,title: "comodestilalamielComo destila la miel", subtitle: "Oda XL de Salomón", category: "ELECCIÓN", moments: ["Laudes/Visperas", "Entrada", "Comunión"], url: "/cantos/resucito/c/comodestilalamiel.html/cantos/resucito/c/comodestilalamiel.html"},</v>
          </cell>
          <cell r="AL49" t="str">
            <v>COMO DESTILA LA MIEL</v>
          </cell>
          <cell r="AM49" t="str">
            <v>comodestilalamiel</v>
          </cell>
          <cell r="AN49" t="str">
            <v>Oda XL de Salomón</v>
          </cell>
          <cell r="AP49" t="str">
            <v>CANTO</v>
          </cell>
          <cell r="AQ49" t="str">
            <v>COMO DESTILA LA MIEL</v>
          </cell>
        </row>
        <row r="50">
          <cell r="A50">
            <v>221</v>
          </cell>
          <cell r="B50" t="str">
            <v>{id:</v>
          </cell>
          <cell r="C50">
            <v>47</v>
          </cell>
          <cell r="D50" t="str">
            <v>,</v>
          </cell>
          <cell r="E50" t="str">
            <v xml:space="preserve">title: </v>
          </cell>
          <cell r="F50" t="str">
            <v>"</v>
          </cell>
          <cell r="G50" t="str">
            <v>comoelimpulsoquesientelaira</v>
          </cell>
          <cell r="H50" t="str">
            <v>Como el impulso que siente la ira</v>
          </cell>
          <cell r="I50" t="str">
            <v>",</v>
          </cell>
          <cell r="J50" t="str">
            <v xml:space="preserve"> subtitle: </v>
          </cell>
          <cell r="K50" t="str">
            <v>"</v>
          </cell>
          <cell r="L50" t="str">
            <v>Oda VII de Salomón</v>
          </cell>
          <cell r="M50" t="str">
            <v xml:space="preserve">", </v>
          </cell>
          <cell r="N50" t="str">
            <v xml:space="preserve">category: </v>
          </cell>
          <cell r="O50" t="str">
            <v>"</v>
          </cell>
          <cell r="P50" t="str">
            <v>CATECUMENADO</v>
          </cell>
          <cell r="Q50" t="str">
            <v>"</v>
          </cell>
          <cell r="R50" t="str">
            <v>, moments: [</v>
          </cell>
          <cell r="S50" t="str">
            <v>"</v>
          </cell>
          <cell r="T50" t="str">
            <v>Paz</v>
          </cell>
          <cell r="U50" t="str">
            <v>", "</v>
          </cell>
          <cell r="V50" t="str">
            <v>Antiguo Testamento</v>
          </cell>
          <cell r="AE50" t="str">
            <v>"], url: "</v>
          </cell>
          <cell r="AF50" t="str">
            <v>/cantos/resucito/c/comoelimpulsoquesientelaira.html</v>
          </cell>
          <cell r="AG50" t="str">
            <v>/cantos/resucito/c/comoelimpulsoquesientelaira.html</v>
          </cell>
          <cell r="AH50" t="str">
            <v>"},</v>
          </cell>
          <cell r="AI50" t="str">
            <v>c</v>
          </cell>
          <cell r="AJ50" t="str">
            <v>c</v>
          </cell>
          <cell r="AK50" t="str">
            <v>{id:47,title: "comoelimpulsoquesientelairaComo el impulso que siente la ira", subtitle: "Oda VII de Salomón", category: "CATECUMENADO", moments: ["Paz", "Antiguo Testamento"], url: "/cantos/resucito/c/comoelimpulsoquesientelaira.html/cantos/resucito/c/comoelimpulsoquesientelaira.html"},</v>
          </cell>
          <cell r="AL50" t="str">
            <v>COMO EL IMPULSO QUE SIENTE LA IRA</v>
          </cell>
          <cell r="AM50" t="str">
            <v>comoelimpulsoquesientelaira</v>
          </cell>
          <cell r="AN50" t="str">
            <v>Oda VII de Salomón</v>
          </cell>
          <cell r="AP50" t="str">
            <v>CANTO</v>
          </cell>
          <cell r="AQ50" t="str">
            <v>COMO EL IMPULSO QUE SIENTE LA IRA</v>
          </cell>
        </row>
        <row r="51">
          <cell r="A51">
            <v>38</v>
          </cell>
          <cell r="B51" t="str">
            <v>{id:</v>
          </cell>
          <cell r="C51">
            <v>48</v>
          </cell>
          <cell r="D51" t="str">
            <v>,</v>
          </cell>
          <cell r="E51" t="str">
            <v xml:space="preserve">title: </v>
          </cell>
          <cell r="F51" t="str">
            <v>"</v>
          </cell>
          <cell r="G51" t="str">
            <v>comoesmaravilloso</v>
          </cell>
          <cell r="H51" t="str">
            <v>Cómo es maravilloso</v>
          </cell>
          <cell r="I51" t="str">
            <v>",</v>
          </cell>
          <cell r="J51" t="str">
            <v xml:space="preserve"> subtitle: </v>
          </cell>
          <cell r="K51" t="str">
            <v>"</v>
          </cell>
          <cell r="L51" t="str">
            <v>Salmo 133 (132)</v>
          </cell>
          <cell r="M51" t="str">
            <v xml:space="preserve">", </v>
          </cell>
          <cell r="N51" t="str">
            <v xml:space="preserve">category: </v>
          </cell>
          <cell r="O51" t="str">
            <v>"</v>
          </cell>
          <cell r="P51" t="str">
            <v>PRECATECUMENADO</v>
          </cell>
          <cell r="Q51" t="str">
            <v>"</v>
          </cell>
          <cell r="R51" t="str">
            <v>, moments: [</v>
          </cell>
          <cell r="S51" t="str">
            <v>"</v>
          </cell>
          <cell r="T51" t="str">
            <v>Cuaresma</v>
          </cell>
          <cell r="U51" t="str">
            <v>", "</v>
          </cell>
          <cell r="V51" t="str">
            <v>Laudes/Visperas</v>
          </cell>
          <cell r="W51" t="str">
            <v>", "</v>
          </cell>
          <cell r="X51" t="str">
            <v>Antiguo Testamento</v>
          </cell>
          <cell r="AE51" t="str">
            <v>"], url: "</v>
          </cell>
          <cell r="AF51" t="str">
            <v>/cantos/resucito/c/comoesmaravilloso.html</v>
          </cell>
          <cell r="AG51" t="str">
            <v>/cantos/resucito/c/comoesmaravilloso.html</v>
          </cell>
          <cell r="AH51" t="str">
            <v>"},</v>
          </cell>
          <cell r="AI51" t="str">
            <v>c</v>
          </cell>
          <cell r="AJ51" t="str">
            <v>p</v>
          </cell>
          <cell r="AK51" t="str">
            <v>{id:48,title: "comoesmaravillosoCómo es maravilloso", subtitle: "Salmo 133 (132)", category: "PRECATECUMENADO", moments: ["Cuaresma", "Laudes/Visperas", "Antiguo Testamento"], url: "/cantos/resucito/c/comoesmaravilloso.html/cantos/resucito/c/comoesmaravilloso.html"},</v>
          </cell>
          <cell r="AL51" t="str">
            <v>CÓMO ES MARAVILLOSO</v>
          </cell>
          <cell r="AM51" t="str">
            <v>cómoesmaravilloso</v>
          </cell>
          <cell r="AN51" t="str">
            <v>Salmo 133 (132)</v>
          </cell>
          <cell r="AP51" t="str">
            <v>CANTO</v>
          </cell>
          <cell r="AQ51" t="str">
            <v>CÓMO ES MARAVILLOSO</v>
          </cell>
        </row>
        <row r="52">
          <cell r="A52">
            <v>39</v>
          </cell>
          <cell r="B52" t="str">
            <v>{id:</v>
          </cell>
          <cell r="C52">
            <v>49</v>
          </cell>
          <cell r="D52" t="str">
            <v>,</v>
          </cell>
          <cell r="E52" t="str">
            <v xml:space="preserve">title: </v>
          </cell>
          <cell r="F52" t="str">
            <v>"</v>
          </cell>
          <cell r="G52" t="str">
            <v>comolacierva</v>
          </cell>
          <cell r="H52" t="str">
            <v>Como la cierva</v>
          </cell>
          <cell r="I52" t="str">
            <v>",</v>
          </cell>
          <cell r="J52" t="str">
            <v xml:space="preserve"> subtitle: </v>
          </cell>
          <cell r="K52" t="str">
            <v>"</v>
          </cell>
          <cell r="L52" t="str">
            <v>Salmo 42-43 (41-42)</v>
          </cell>
          <cell r="M52" t="str">
            <v xml:space="preserve">", </v>
          </cell>
          <cell r="N52" t="str">
            <v xml:space="preserve">category: </v>
          </cell>
          <cell r="O52" t="str">
            <v>"</v>
          </cell>
          <cell r="P52" t="str">
            <v>PRECATECUMENADO</v>
          </cell>
          <cell r="Q52" t="str">
            <v>"</v>
          </cell>
          <cell r="R52" t="str">
            <v>, moments: [</v>
          </cell>
          <cell r="S52" t="str">
            <v>"</v>
          </cell>
          <cell r="T52" t="str">
            <v>Pascua</v>
          </cell>
          <cell r="U52" t="str">
            <v>", "</v>
          </cell>
          <cell r="V52" t="str">
            <v>Comunión</v>
          </cell>
          <cell r="W52" t="str">
            <v>", "</v>
          </cell>
          <cell r="X52" t="str">
            <v>Antiguo Testamento</v>
          </cell>
          <cell r="AE52" t="str">
            <v>"], url: "</v>
          </cell>
          <cell r="AF52" t="str">
            <v>/cantos/resucito/c/comolacierva.html</v>
          </cell>
          <cell r="AG52" t="str">
            <v>/cantos/resucito/c/comolacierva.html</v>
          </cell>
          <cell r="AH52" t="str">
            <v>"},</v>
          </cell>
          <cell r="AI52" t="str">
            <v>c</v>
          </cell>
          <cell r="AJ52" t="str">
            <v>p</v>
          </cell>
          <cell r="AK52" t="str">
            <v>{id:49,title: "comolaciervaComo la cierva", subtitle: "Salmo 42-43 (41-42)", category: "PRECATECUMENADO", moments: ["Pascua", "Comunión", "Antiguo Testamento"], url: "/cantos/resucito/c/comolacierva.html/cantos/resucito/c/comolacierva.html"},</v>
          </cell>
          <cell r="AL52" t="str">
            <v>COMO LA CIERVA</v>
          </cell>
          <cell r="AM52" t="str">
            <v>comolacierva</v>
          </cell>
          <cell r="AN52" t="str">
            <v>Salmo 42-43 (41-42)</v>
          </cell>
          <cell r="AP52" t="str">
            <v>CANTO</v>
          </cell>
          <cell r="AQ52" t="str">
            <v>COMO LA CIERVA</v>
          </cell>
        </row>
        <row r="53">
          <cell r="A53">
            <v>240</v>
          </cell>
          <cell r="B53" t="str">
            <v>{id:</v>
          </cell>
          <cell r="C53">
            <v>50</v>
          </cell>
          <cell r="D53" t="str">
            <v>,</v>
          </cell>
          <cell r="E53" t="str">
            <v xml:space="preserve">title: </v>
          </cell>
          <cell r="F53" t="str">
            <v>"</v>
          </cell>
          <cell r="G53" t="str">
            <v>comolirioentreloscardos</v>
          </cell>
          <cell r="H53" t="str">
            <v>Como lirio entre los cardos</v>
          </cell>
          <cell r="I53" t="str">
            <v>",</v>
          </cell>
          <cell r="J53" t="str">
            <v xml:space="preserve"> subtitle: </v>
          </cell>
          <cell r="K53" t="str">
            <v>"</v>
          </cell>
          <cell r="L53" t="str">
            <v xml:space="preserve">Cantar de los cantares 1,13ss </v>
          </cell>
          <cell r="M53" t="str">
            <v xml:space="preserve">", </v>
          </cell>
          <cell r="N53" t="str">
            <v xml:space="preserve">category: </v>
          </cell>
          <cell r="O53" t="str">
            <v>"</v>
          </cell>
          <cell r="P53" t="str">
            <v>ELECCIÓN</v>
          </cell>
          <cell r="Q53" t="str">
            <v>"</v>
          </cell>
          <cell r="R53" t="str">
            <v>, moments: [</v>
          </cell>
          <cell r="S53" t="str">
            <v>"</v>
          </cell>
          <cell r="T53" t="str">
            <v>Adviento</v>
          </cell>
          <cell r="U53" t="str">
            <v>", "</v>
          </cell>
          <cell r="V53" t="str">
            <v>Entrada</v>
          </cell>
          <cell r="W53" t="str">
            <v>", "</v>
          </cell>
          <cell r="X53" t="str">
            <v>Paz</v>
          </cell>
          <cell r="Y53" t="str">
            <v>", "</v>
          </cell>
          <cell r="Z53" t="str">
            <v>Final</v>
          </cell>
          <cell r="AA53" t="str">
            <v>", "</v>
          </cell>
          <cell r="AB53" t="str">
            <v>Antiguo Testamento</v>
          </cell>
          <cell r="AE53" t="str">
            <v>"], url: "</v>
          </cell>
          <cell r="AF53" t="str">
            <v>/cantos/resucito/c/comolirioentreloscardos.html</v>
          </cell>
          <cell r="AG53" t="str">
            <v>/cantos/resucito/c/comolirioentreloscardos.html</v>
          </cell>
          <cell r="AH53" t="str">
            <v>"},</v>
          </cell>
          <cell r="AI53" t="str">
            <v>c</v>
          </cell>
          <cell r="AJ53" t="str">
            <v>e</v>
          </cell>
          <cell r="AK53" t="str">
            <v>{id:50,title: "comolirioentreloscardosComo lirio entre los cardos", subtitle: "Cantar de los cantares 1,13ss ", category: "ELECCIÓN", moments: ["Adviento", "Entrada", "Paz", "Final", "Antiguo Testamento"], url: "/cantos/resucito/c/comolirioentreloscardos.html/cantos/resucito/c/comolirioentreloscardos.html"},</v>
          </cell>
          <cell r="AL53" t="str">
            <v>COMO LIRIO ENTRE LOS CARDOS</v>
          </cell>
          <cell r="AM53" t="str">
            <v>comolirioentreloscardos</v>
          </cell>
          <cell r="AN53" t="str">
            <v xml:space="preserve">Cantar de los cantares 1,13ss </v>
          </cell>
          <cell r="AP53" t="str">
            <v>CANTO</v>
          </cell>
          <cell r="AQ53" t="str">
            <v>COMO LIRIO ENTRE LOS CARDOS</v>
          </cell>
        </row>
        <row r="54">
          <cell r="A54">
            <v>40</v>
          </cell>
          <cell r="B54" t="str">
            <v>{id:</v>
          </cell>
          <cell r="C54">
            <v>51</v>
          </cell>
          <cell r="D54" t="str">
            <v>,</v>
          </cell>
          <cell r="E54" t="str">
            <v xml:space="preserve">title: </v>
          </cell>
          <cell r="F54" t="str">
            <v>"</v>
          </cell>
          <cell r="G54" t="str">
            <v>comoovejaqueve</v>
          </cell>
          <cell r="H54" t="str">
            <v>Como oveja que ve</v>
          </cell>
          <cell r="I54" t="str">
            <v>",</v>
          </cell>
          <cell r="J54" t="str">
            <v xml:space="preserve"> subtitle: </v>
          </cell>
          <cell r="K54" t="str">
            <v>"</v>
          </cell>
          <cell r="L54" t="str">
            <v>Kontáklon (Romano el Meloda)</v>
          </cell>
          <cell r="M54" t="str">
            <v xml:space="preserve">", </v>
          </cell>
          <cell r="N54" t="str">
            <v xml:space="preserve">category: </v>
          </cell>
          <cell r="O54" t="str">
            <v>"</v>
          </cell>
          <cell r="P54" t="str">
            <v>PRECATECUMENADO</v>
          </cell>
          <cell r="Q54" t="str">
            <v>"</v>
          </cell>
          <cell r="R54" t="str">
            <v>, moments: [</v>
          </cell>
          <cell r="S54" t="str">
            <v>"</v>
          </cell>
          <cell r="T54" t="str">
            <v>Fracción del pan</v>
          </cell>
          <cell r="AE54" t="str">
            <v>"], url: "</v>
          </cell>
          <cell r="AF54" t="str">
            <v>/cantos/resucito/c/comoovejaqueve.html</v>
          </cell>
          <cell r="AG54" t="str">
            <v>/cantos/resucito/c/comoovejaqueve.html</v>
          </cell>
          <cell r="AH54" t="str">
            <v>"},</v>
          </cell>
          <cell r="AI54" t="str">
            <v>c</v>
          </cell>
          <cell r="AJ54" t="str">
            <v>p</v>
          </cell>
          <cell r="AK54" t="str">
            <v>{id:51,title: "comoovejaqueveComo oveja que ve", subtitle: "Kontáklon (Romano el Meloda)", category: "PRECATECUMENADO", moments: ["Fracción del pan"], url: "/cantos/resucito/c/comoovejaqueve.html/cantos/resucito/c/comoovejaqueve.html"},</v>
          </cell>
          <cell r="AL54" t="str">
            <v>COMO OVEJA QUE VE</v>
          </cell>
          <cell r="AM54" t="str">
            <v>comoovejaqueve</v>
          </cell>
          <cell r="AN54" t="str">
            <v>Kontáklon (Romano el Meloda)</v>
          </cell>
          <cell r="AP54" t="str">
            <v>CANTO</v>
          </cell>
          <cell r="AQ54" t="str">
            <v>COMO OVEJA QUE VE</v>
          </cell>
        </row>
        <row r="55">
          <cell r="A55">
            <v>41</v>
          </cell>
          <cell r="B55" t="str">
            <v>{id:</v>
          </cell>
          <cell r="C55">
            <v>52</v>
          </cell>
          <cell r="D55" t="str">
            <v>,</v>
          </cell>
          <cell r="E55" t="str">
            <v xml:space="preserve">title: </v>
          </cell>
          <cell r="F55" t="str">
            <v>"</v>
          </cell>
          <cell r="G55" t="str">
            <v>consoladamipueblo</v>
          </cell>
          <cell r="H55" t="str">
            <v>Consolad a mi pueblo</v>
          </cell>
          <cell r="I55" t="str">
            <v>",</v>
          </cell>
          <cell r="J55" t="str">
            <v xml:space="preserve"> subtitle: </v>
          </cell>
          <cell r="K55" t="str">
            <v>"</v>
          </cell>
          <cell r="L55" t="str">
            <v xml:space="preserve">Isaías 40,1-11 - Melodía hebraica </v>
          </cell>
          <cell r="M55" t="str">
            <v xml:space="preserve">", </v>
          </cell>
          <cell r="N55" t="str">
            <v xml:space="preserve">category: </v>
          </cell>
          <cell r="O55" t="str">
            <v>"</v>
          </cell>
          <cell r="P55" t="str">
            <v>PRECATECUMENADO</v>
          </cell>
          <cell r="Q55" t="str">
            <v>"</v>
          </cell>
          <cell r="R55" t="str">
            <v>, moments: [</v>
          </cell>
          <cell r="S55" t="str">
            <v>"</v>
          </cell>
          <cell r="AE55" t="str">
            <v>"], url: "</v>
          </cell>
          <cell r="AF55" t="str">
            <v>/cantos/resucito/c/consoladamipueblo.html</v>
          </cell>
          <cell r="AG55" t="str">
            <v>/cantos/resucito/c/consoladamipueblo.html</v>
          </cell>
          <cell r="AH55" t="str">
            <v>"},</v>
          </cell>
          <cell r="AI55" t="str">
            <v>c</v>
          </cell>
          <cell r="AJ55" t="str">
            <v>p</v>
          </cell>
          <cell r="AK55" t="str">
            <v>{id:52,title: "consoladamipuebloConsolad a mi pueblo", subtitle: "Isaías 40,1-11 - Melodía hebraica ", category: "PRECATECUMENADO", moments: [""], url: "/cantos/resucito/c/consoladamipueblo.html/cantos/resucito/c/consoladamipueblo.html"},</v>
          </cell>
          <cell r="AL55" t="str">
            <v>CONSOLAD A MI PUEBLO</v>
          </cell>
          <cell r="AM55" t="str">
            <v>consoladamipueblo</v>
          </cell>
          <cell r="AN55" t="str">
            <v xml:space="preserve">Isaías 40,1-11 - Melodía hebraica </v>
          </cell>
          <cell r="AP55" t="str">
            <v>CANTO</v>
          </cell>
          <cell r="AQ55" t="str">
            <v>CONSOLAD A MI PUEBLO</v>
          </cell>
        </row>
        <row r="56">
          <cell r="A56">
            <v>186</v>
          </cell>
          <cell r="B56" t="str">
            <v>{id:</v>
          </cell>
          <cell r="C56">
            <v>53</v>
          </cell>
          <cell r="D56" t="str">
            <v>,</v>
          </cell>
          <cell r="E56" t="str">
            <v xml:space="preserve">title: </v>
          </cell>
          <cell r="F56" t="str">
            <v>"</v>
          </cell>
          <cell r="G56" t="str">
            <v>corderodedios</v>
          </cell>
          <cell r="H56" t="str">
            <v>Cordero de Dios</v>
          </cell>
          <cell r="I56" t="str">
            <v>",</v>
          </cell>
          <cell r="J56" t="str">
            <v xml:space="preserve"> subtitle: </v>
          </cell>
          <cell r="K56" t="str">
            <v>"</v>
          </cell>
          <cell r="L56" t="str">
            <v>Después de la consagración</v>
          </cell>
          <cell r="M56" t="str">
            <v xml:space="preserve">", </v>
          </cell>
          <cell r="N56" t="str">
            <v xml:space="preserve">category: </v>
          </cell>
          <cell r="O56" t="str">
            <v>"</v>
          </cell>
          <cell r="P56" t="str">
            <v>LITÚRGICOS</v>
          </cell>
          <cell r="Q56" t="str">
            <v>"</v>
          </cell>
          <cell r="R56" t="str">
            <v>, moments: [</v>
          </cell>
          <cell r="S56" t="str">
            <v>"</v>
          </cell>
          <cell r="T56" t="str">
            <v>Entrada</v>
          </cell>
          <cell r="AE56" t="str">
            <v>"], url: "</v>
          </cell>
          <cell r="AF56" t="str">
            <v>/cantos/resucito/c/corderodedios.html</v>
          </cell>
          <cell r="AG56" t="str">
            <v>/cantos/resucito/c/corderodedios.html</v>
          </cell>
          <cell r="AH56" t="str">
            <v>"},</v>
          </cell>
          <cell r="AI56" t="str">
            <v>c</v>
          </cell>
          <cell r="AJ56" t="str">
            <v>l</v>
          </cell>
          <cell r="AK56" t="str">
            <v>{id:53,title: "corderodediosCordero de Dios", subtitle: "Después de la consagración", category: "LITÚRGICOS", moments: ["Entrada"], url: "/cantos/resucito/c/corderodedios.html/cantos/resucito/c/corderodedios.html"},</v>
          </cell>
          <cell r="AL56" t="str">
            <v>CORDERO DE DIOS</v>
          </cell>
          <cell r="AM56" t="str">
            <v>corderodedios</v>
          </cell>
          <cell r="AN56" t="str">
            <v>Después de la consagración</v>
          </cell>
          <cell r="AP56" t="str">
            <v>CANTO</v>
          </cell>
          <cell r="AQ56" t="str">
            <v>CORDERO DE DIOS</v>
          </cell>
        </row>
        <row r="57">
          <cell r="A57">
            <v>187</v>
          </cell>
          <cell r="B57" t="str">
            <v>{id:</v>
          </cell>
          <cell r="C57">
            <v>54</v>
          </cell>
          <cell r="D57" t="str">
            <v>,</v>
          </cell>
          <cell r="E57" t="str">
            <v xml:space="preserve">title: </v>
          </cell>
          <cell r="F57" t="str">
            <v>"</v>
          </cell>
          <cell r="G57" t="str">
            <v>credo</v>
          </cell>
          <cell r="H57" t="str">
            <v>Credo</v>
          </cell>
          <cell r="I57" t="str">
            <v>",</v>
          </cell>
          <cell r="J57" t="str">
            <v xml:space="preserve"> subtitle: </v>
          </cell>
          <cell r="K57" t="str">
            <v>"</v>
          </cell>
          <cell r="L57" t="str">
            <v>Símbolo Apostólico</v>
          </cell>
          <cell r="M57" t="str">
            <v xml:space="preserve">", </v>
          </cell>
          <cell r="N57" t="str">
            <v xml:space="preserve">category: </v>
          </cell>
          <cell r="O57" t="str">
            <v>"</v>
          </cell>
          <cell r="P57" t="str">
            <v>LITÚRGICOS</v>
          </cell>
          <cell r="Q57" t="str">
            <v>"</v>
          </cell>
          <cell r="R57" t="str">
            <v>, moments: [</v>
          </cell>
          <cell r="S57" t="str">
            <v>"</v>
          </cell>
          <cell r="T57" t="str">
            <v>Pascua</v>
          </cell>
          <cell r="U57" t="str">
            <v>", "</v>
          </cell>
          <cell r="V57" t="str">
            <v>Laudes/Visperas</v>
          </cell>
          <cell r="W57" t="str">
            <v>", "</v>
          </cell>
          <cell r="X57" t="str">
            <v>Comunión</v>
          </cell>
          <cell r="Y57" t="str">
            <v>", "</v>
          </cell>
          <cell r="Z57" t="str">
            <v>Antiguo Testamento</v>
          </cell>
          <cell r="AE57" t="str">
            <v>"], url: "</v>
          </cell>
          <cell r="AF57" t="str">
            <v>/cantos/resucito/c/credo.html</v>
          </cell>
          <cell r="AG57" t="str">
            <v>/cantos/resucito/c/credo.html</v>
          </cell>
          <cell r="AH57" t="str">
            <v>"},</v>
          </cell>
          <cell r="AI57" t="str">
            <v>c</v>
          </cell>
          <cell r="AJ57" t="str">
            <v>l</v>
          </cell>
          <cell r="AK57" t="str">
            <v>{id:54,title: "credoCredo", subtitle: "Símbolo Apostólico", category: "LITÚRGICOS", moments: ["Pascua", "Laudes/Visperas", "Comunión", "Antiguo Testamento"], url: "/cantos/resucito/c/credo.html/cantos/resucito/c/credo.html"},</v>
          </cell>
          <cell r="AL57" t="str">
            <v>CREDO</v>
          </cell>
          <cell r="AM57" t="str">
            <v>credo</v>
          </cell>
          <cell r="AN57" t="str">
            <v>Símbolo Apostólico</v>
          </cell>
          <cell r="AP57" t="str">
            <v>CANTO</v>
          </cell>
          <cell r="AQ57" t="str">
            <v>CREDO</v>
          </cell>
        </row>
        <row r="58">
          <cell r="A58">
            <v>42</v>
          </cell>
          <cell r="B58" t="str">
            <v>{id:</v>
          </cell>
          <cell r="C58">
            <v>55</v>
          </cell>
          <cell r="D58" t="str">
            <v>,</v>
          </cell>
          <cell r="E58" t="str">
            <v xml:space="preserve">title: </v>
          </cell>
          <cell r="F58" t="str">
            <v>"</v>
          </cell>
          <cell r="G58" t="str">
            <v>cristoeslaluz</v>
          </cell>
          <cell r="H58" t="str">
            <v>Cristo es la luz</v>
          </cell>
          <cell r="I58" t="str">
            <v>",</v>
          </cell>
          <cell r="J58" t="str">
            <v xml:space="preserve"> subtitle: </v>
          </cell>
          <cell r="K58" t="str">
            <v>"</v>
          </cell>
          <cell r="L58" t="str">
            <v>Himno - Juan 8,12; 14,6</v>
          </cell>
          <cell r="M58" t="str">
            <v xml:space="preserve">", </v>
          </cell>
          <cell r="N58" t="str">
            <v xml:space="preserve">category: </v>
          </cell>
          <cell r="O58" t="str">
            <v>"</v>
          </cell>
          <cell r="P58" t="str">
            <v>PRECATECUMENADO</v>
          </cell>
          <cell r="Q58" t="str">
            <v>"</v>
          </cell>
          <cell r="R58" t="str">
            <v>, moments: [</v>
          </cell>
          <cell r="S58" t="str">
            <v>"</v>
          </cell>
          <cell r="T58" t="str">
            <v>Cuaresma</v>
          </cell>
          <cell r="U58" t="str">
            <v>", "</v>
          </cell>
          <cell r="V58" t="str">
            <v>Entrada</v>
          </cell>
          <cell r="W58" t="str">
            <v>", "</v>
          </cell>
          <cell r="X58" t="str">
            <v>Final</v>
          </cell>
          <cell r="Y58" t="str">
            <v>", "</v>
          </cell>
          <cell r="Z58" t="str">
            <v>Antiguo Testamento</v>
          </cell>
          <cell r="AE58" t="str">
            <v>"], url: "</v>
          </cell>
          <cell r="AF58" t="str">
            <v>/cantos/resucito/c/cristoeslaluz.html</v>
          </cell>
          <cell r="AG58" t="str">
            <v>/cantos/resucito/c/cristoeslaluz.html</v>
          </cell>
          <cell r="AH58" t="str">
            <v>"},</v>
          </cell>
          <cell r="AI58" t="str">
            <v>c</v>
          </cell>
          <cell r="AJ58" t="str">
            <v>p</v>
          </cell>
          <cell r="AK58" t="str">
            <v>{id:55,title: "cristoeslaluzCristo es la luz", subtitle: "Himno - Juan 8,12; 14,6", category: "PRECATECUMENADO", moments: ["Cuaresma", "Entrada", "Final", "Antiguo Testamento"], url: "/cantos/resucito/c/cristoeslaluz.html/cantos/resucito/c/cristoeslaluz.html"},</v>
          </cell>
          <cell r="AL58" t="str">
            <v>CRISTO ES LA LUZ</v>
          </cell>
          <cell r="AM58" t="str">
            <v>cristoeslaluz</v>
          </cell>
          <cell r="AN58" t="str">
            <v>Himno - Juan 8,12; 14,6</v>
          </cell>
          <cell r="AP58" t="str">
            <v>CANTO</v>
          </cell>
          <cell r="AQ58" t="str">
            <v>CRISTO ES LA LUZ</v>
          </cell>
        </row>
        <row r="59">
          <cell r="A59">
            <v>222</v>
          </cell>
          <cell r="B59" t="str">
            <v>{id:</v>
          </cell>
          <cell r="C59">
            <v>56</v>
          </cell>
          <cell r="D59" t="str">
            <v>,</v>
          </cell>
          <cell r="E59" t="str">
            <v xml:space="preserve">title: </v>
          </cell>
          <cell r="F59" t="str">
            <v>"</v>
          </cell>
          <cell r="G59" t="str">
            <v>cuandodormia</v>
          </cell>
          <cell r="H59" t="str">
            <v>Cuando dormía</v>
          </cell>
          <cell r="I59" t="str">
            <v>",</v>
          </cell>
          <cell r="J59" t="str">
            <v xml:space="preserve"> subtitle: </v>
          </cell>
          <cell r="K59" t="str">
            <v>"</v>
          </cell>
          <cell r="L59" t="str">
            <v xml:space="preserve">Cantar de los Cantares 5,2ss </v>
          </cell>
          <cell r="M59" t="str">
            <v xml:space="preserve">", </v>
          </cell>
          <cell r="N59" t="str">
            <v xml:space="preserve">category: </v>
          </cell>
          <cell r="O59" t="str">
            <v>"</v>
          </cell>
          <cell r="P59" t="str">
            <v>CATECUMENADO</v>
          </cell>
          <cell r="Q59" t="str">
            <v>"</v>
          </cell>
          <cell r="R59" t="str">
            <v>, moments: [</v>
          </cell>
          <cell r="S59" t="str">
            <v>"</v>
          </cell>
          <cell r="T59" t="str">
            <v>Pascua</v>
          </cell>
          <cell r="U59" t="str">
            <v>", "</v>
          </cell>
          <cell r="V59" t="str">
            <v>Laudes/Visperas</v>
          </cell>
          <cell r="W59" t="str">
            <v>", "</v>
          </cell>
          <cell r="X59" t="str">
            <v>Antiguo Testamento</v>
          </cell>
          <cell r="AE59" t="str">
            <v>"], url: "</v>
          </cell>
          <cell r="AF59" t="str">
            <v>/cantos/resucito/c/cuandodormia.html</v>
          </cell>
          <cell r="AG59" t="str">
            <v>/cantos/resucito/c/cuandodormia.html</v>
          </cell>
          <cell r="AH59" t="str">
            <v>"},</v>
          </cell>
          <cell r="AI59" t="str">
            <v>c</v>
          </cell>
          <cell r="AJ59" t="str">
            <v>c</v>
          </cell>
          <cell r="AK59" t="str">
            <v>{id:56,title: "cuandodormiaCuando dormía", subtitle: "Cantar de los Cantares 5,2ss ", category: "CATECUMENADO", moments: ["Pascua", "Laudes/Visperas", "Antiguo Testamento"], url: "/cantos/resucito/c/cuandodormia.html/cantos/resucito/c/cuandodormia.html"},</v>
          </cell>
          <cell r="AL59" t="str">
            <v>CUANDO DORMÍA</v>
          </cell>
          <cell r="AM59" t="str">
            <v>cuandodormía</v>
          </cell>
          <cell r="AN59" t="str">
            <v xml:space="preserve">Cantar de los Cantares 5,2ss </v>
          </cell>
          <cell r="AP59" t="str">
            <v>CANTO</v>
          </cell>
          <cell r="AQ59" t="str">
            <v>CUANDO DORMÍA</v>
          </cell>
        </row>
        <row r="60">
          <cell r="A60">
            <v>43</v>
          </cell>
          <cell r="B60" t="str">
            <v>{id:</v>
          </cell>
          <cell r="C60">
            <v>57</v>
          </cell>
          <cell r="D60" t="str">
            <v>,</v>
          </cell>
          <cell r="E60" t="str">
            <v xml:space="preserve">title: </v>
          </cell>
          <cell r="F60" t="str">
            <v>"</v>
          </cell>
          <cell r="G60" t="str">
            <v>cuandoelsenor</v>
          </cell>
          <cell r="H60" t="str">
            <v>Cuando el Señor</v>
          </cell>
          <cell r="I60" t="str">
            <v>",</v>
          </cell>
          <cell r="J60" t="str">
            <v xml:space="preserve"> subtitle: </v>
          </cell>
          <cell r="K60" t="str">
            <v>"</v>
          </cell>
          <cell r="L60" t="str">
            <v>Salmo 126 (125)</v>
          </cell>
          <cell r="M60" t="str">
            <v xml:space="preserve">", </v>
          </cell>
          <cell r="N60" t="str">
            <v xml:space="preserve">category: </v>
          </cell>
          <cell r="O60" t="str">
            <v>"</v>
          </cell>
          <cell r="P60" t="str">
            <v>PRECATECUMENADO</v>
          </cell>
          <cell r="Q60" t="str">
            <v>"</v>
          </cell>
          <cell r="R60" t="str">
            <v>, moments: [</v>
          </cell>
          <cell r="S60" t="str">
            <v>"</v>
          </cell>
          <cell r="T60" t="str">
            <v>Pascua</v>
          </cell>
          <cell r="U60" t="str">
            <v>", "</v>
          </cell>
          <cell r="V60" t="str">
            <v>Paz</v>
          </cell>
          <cell r="W60" t="str">
            <v>", "</v>
          </cell>
          <cell r="X60" t="str">
            <v>Final</v>
          </cell>
          <cell r="AE60" t="str">
            <v>"], url: "</v>
          </cell>
          <cell r="AF60" t="str">
            <v>/cantos/resucito/c/cuandoelsenor.html</v>
          </cell>
          <cell r="AG60" t="str">
            <v>/cantos/resucito/c/cuandoelsenor.html</v>
          </cell>
          <cell r="AH60" t="str">
            <v>"},</v>
          </cell>
          <cell r="AI60" t="str">
            <v>c</v>
          </cell>
          <cell r="AJ60" t="str">
            <v>p</v>
          </cell>
          <cell r="AK60" t="str">
            <v>{id:57,title: "cuandoelsenorCuando el Señor", subtitle: "Salmo 126 (125)", category: "PRECATECUMENADO", moments: ["Pascua", "Paz", "Final"], url: "/cantos/resucito/c/cuandoelsenor.html/cantos/resucito/c/cuandoelsenor.html"},</v>
          </cell>
          <cell r="AL60" t="str">
            <v>CUANDO EL SEÑOR</v>
          </cell>
          <cell r="AM60" t="str">
            <v>cuandoelseñor</v>
          </cell>
          <cell r="AN60" t="str">
            <v>Salmo 126 (125)</v>
          </cell>
          <cell r="AP60" t="str">
            <v>CANTO</v>
          </cell>
          <cell r="AQ60" t="str">
            <v>CUANDO EL SEÑOR</v>
          </cell>
        </row>
        <row r="61">
          <cell r="A61">
            <v>44</v>
          </cell>
          <cell r="B61" t="str">
            <v>{id:</v>
          </cell>
          <cell r="C61">
            <v>58</v>
          </cell>
          <cell r="D61" t="str">
            <v>,</v>
          </cell>
          <cell r="E61" t="str">
            <v xml:space="preserve">title: </v>
          </cell>
          <cell r="F61" t="str">
            <v>"</v>
          </cell>
          <cell r="G61" t="str">
            <v>cuandoisraelsaliodeegipto</v>
          </cell>
          <cell r="H61" t="str">
            <v>Cuando Israel salió de Egipto</v>
          </cell>
          <cell r="I61" t="str">
            <v>",</v>
          </cell>
          <cell r="J61" t="str">
            <v xml:space="preserve"> subtitle: </v>
          </cell>
          <cell r="K61" t="str">
            <v>"</v>
          </cell>
          <cell r="L61" t="str">
            <v>Salmo 114 (113)</v>
          </cell>
          <cell r="M61" t="str">
            <v xml:space="preserve">", </v>
          </cell>
          <cell r="N61" t="str">
            <v xml:space="preserve">category: </v>
          </cell>
          <cell r="O61" t="str">
            <v>"</v>
          </cell>
          <cell r="P61" t="str">
            <v>PRECATECUMENADO</v>
          </cell>
          <cell r="Q61" t="str">
            <v>"</v>
          </cell>
          <cell r="R61" t="str">
            <v>, moments: [</v>
          </cell>
          <cell r="S61" t="str">
            <v>"</v>
          </cell>
          <cell r="T61" t="str">
            <v>Pascua</v>
          </cell>
          <cell r="U61" t="str">
            <v>", "</v>
          </cell>
          <cell r="V61" t="str">
            <v>Paz</v>
          </cell>
          <cell r="AE61" t="str">
            <v>"], url: "</v>
          </cell>
          <cell r="AF61" t="str">
            <v>/cantos/resucito/c/cuandoisraelsaliodeegipto.html</v>
          </cell>
          <cell r="AG61" t="str">
            <v>/cantos/resucito/c/cuandoisraelsaliodeegipto.html</v>
          </cell>
          <cell r="AH61" t="str">
            <v>"},</v>
          </cell>
          <cell r="AI61" t="str">
            <v>c</v>
          </cell>
          <cell r="AJ61" t="str">
            <v>p</v>
          </cell>
          <cell r="AK61" t="str">
            <v>{id:58,title: "cuandoisraelsaliodeegiptoCuando Israel salió de Egipto", subtitle: "Salmo 114 (113)", category: "PRECATECUMENADO", moments: ["Pascua", "Paz"], url: "/cantos/resucito/c/cuandoisraelsaliodeegipto.html/cantos/resucito/c/cuandoisraelsaliodeegipto.html"},</v>
          </cell>
          <cell r="AL61" t="str">
            <v>CUANDO ISRAEL SALIÓ DE EGIPTO</v>
          </cell>
          <cell r="AM61" t="str">
            <v>cuandoisraelsaliódeegipto</v>
          </cell>
          <cell r="AN61" t="str">
            <v>Salmo 114 (113)</v>
          </cell>
          <cell r="AP61" t="str">
            <v>CANTO</v>
          </cell>
          <cell r="AQ61" t="str">
            <v>CUANDO ISRAEL SALIÓ DE EGIPTO</v>
          </cell>
        </row>
        <row r="62">
          <cell r="A62">
            <v>45</v>
          </cell>
          <cell r="B62" t="str">
            <v>{id:</v>
          </cell>
          <cell r="C62">
            <v>59</v>
          </cell>
          <cell r="D62" t="str">
            <v>,</v>
          </cell>
          <cell r="E62" t="str">
            <v xml:space="preserve">title: </v>
          </cell>
          <cell r="F62" t="str">
            <v>"</v>
          </cell>
          <cell r="G62" t="str">
            <v>dayenu</v>
          </cell>
          <cell r="H62" t="str">
            <v>Dayenú</v>
          </cell>
          <cell r="I62" t="str">
            <v>",</v>
          </cell>
          <cell r="J62" t="str">
            <v xml:space="preserve"> subtitle: </v>
          </cell>
          <cell r="K62" t="str">
            <v>"</v>
          </cell>
          <cell r="L62" t="str">
            <v>De la Hagadá de Pésaj hebrea</v>
          </cell>
          <cell r="M62" t="str">
            <v xml:space="preserve">", </v>
          </cell>
          <cell r="N62" t="str">
            <v xml:space="preserve">category: </v>
          </cell>
          <cell r="O62" t="str">
            <v>"</v>
          </cell>
          <cell r="P62" t="str">
            <v>PRECATECUMENADO</v>
          </cell>
          <cell r="Q62" t="str">
            <v>"</v>
          </cell>
          <cell r="R62" t="str">
            <v>, moments: [</v>
          </cell>
          <cell r="S62" t="str">
            <v>"</v>
          </cell>
          <cell r="T62" t="str">
            <v>Cuaresma</v>
          </cell>
          <cell r="U62" t="str">
            <v>", "</v>
          </cell>
          <cell r="V62" t="str">
            <v>Antiguo Testamento</v>
          </cell>
          <cell r="AE62" t="str">
            <v>"], url: "</v>
          </cell>
          <cell r="AF62" t="str">
            <v>/cantos/resucito/d/dayenu.html</v>
          </cell>
          <cell r="AG62" t="str">
            <v>/cantos/resucito/d/dayenu.html</v>
          </cell>
          <cell r="AH62" t="str">
            <v>"},</v>
          </cell>
          <cell r="AI62" t="str">
            <v>d</v>
          </cell>
          <cell r="AJ62" t="str">
            <v>p</v>
          </cell>
          <cell r="AK62" t="str">
            <v>{id:59,title: "dayenuDayenú", subtitle: "De la Hagadá de Pésaj hebrea", category: "PRECATECUMENADO", moments: ["Cuaresma", "Antiguo Testamento"], url: "/cantos/resucito/d/dayenu.html/cantos/resucito/d/dayenu.html"},</v>
          </cell>
          <cell r="AL62" t="str">
            <v>DAYENÚ</v>
          </cell>
          <cell r="AM62" t="str">
            <v>dayenú</v>
          </cell>
          <cell r="AN62" t="str">
            <v>De la Hagadá de Pésaj hebrea</v>
          </cell>
          <cell r="AP62" t="str">
            <v>CANTO</v>
          </cell>
          <cell r="AQ62" t="str">
            <v>DAYENÚ</v>
          </cell>
        </row>
        <row r="63">
          <cell r="A63">
            <v>47</v>
          </cell>
          <cell r="B63" t="str">
            <v>{id:</v>
          </cell>
          <cell r="C63">
            <v>60</v>
          </cell>
          <cell r="D63" t="str">
            <v>,</v>
          </cell>
          <cell r="E63" t="str">
            <v xml:space="preserve">title: </v>
          </cell>
          <cell r="F63" t="str">
            <v>"</v>
          </cell>
          <cell r="G63" t="str">
            <v>deprofundis</v>
          </cell>
          <cell r="H63" t="str">
            <v>De Profundis</v>
          </cell>
          <cell r="I63" t="str">
            <v>",</v>
          </cell>
          <cell r="J63" t="str">
            <v xml:space="preserve"> subtitle: </v>
          </cell>
          <cell r="K63" t="str">
            <v>"</v>
          </cell>
          <cell r="L63" t="str">
            <v>Salmo 130 (129)</v>
          </cell>
          <cell r="M63" t="str">
            <v xml:space="preserve">", </v>
          </cell>
          <cell r="N63" t="str">
            <v xml:space="preserve">category: </v>
          </cell>
          <cell r="O63" t="str">
            <v>"</v>
          </cell>
          <cell r="P63" t="str">
            <v>PRECATECUMENADO</v>
          </cell>
          <cell r="Q63" t="str">
            <v>"</v>
          </cell>
          <cell r="R63" t="str">
            <v>, moments: [</v>
          </cell>
          <cell r="S63" t="str">
            <v>"</v>
          </cell>
          <cell r="T63" t="str">
            <v>Adviento</v>
          </cell>
          <cell r="U63" t="str">
            <v>", "</v>
          </cell>
          <cell r="V63" t="str">
            <v>Virgen</v>
          </cell>
          <cell r="W63" t="str">
            <v>", "</v>
          </cell>
          <cell r="X63" t="str">
            <v>Antiguo Testamento</v>
          </cell>
          <cell r="AE63" t="str">
            <v>"], url: "</v>
          </cell>
          <cell r="AF63" t="str">
            <v>/cantos/resucito/d/deprofundis.html</v>
          </cell>
          <cell r="AG63" t="str">
            <v>/cantos/resucito/d/deprofundis.html</v>
          </cell>
          <cell r="AH63" t="str">
            <v>"},</v>
          </cell>
          <cell r="AI63" t="str">
            <v>d</v>
          </cell>
          <cell r="AJ63" t="str">
            <v>p</v>
          </cell>
          <cell r="AK63" t="str">
            <v>{id:60,title: "deprofundisDe Profundis", subtitle: "Salmo 130 (129)", category: "PRECATECUMENADO", moments: ["Adviento", "Virgen", "Antiguo Testamento"], url: "/cantos/resucito/d/deprofundis.html/cantos/resucito/d/deprofundis.html"},</v>
          </cell>
          <cell r="AL63" t="str">
            <v>DE PROFUNDIS</v>
          </cell>
          <cell r="AM63" t="str">
            <v>deprofundis</v>
          </cell>
          <cell r="AN63" t="str">
            <v>Salmo 130 (129)</v>
          </cell>
          <cell r="AP63" t="str">
            <v>CANTO</v>
          </cell>
          <cell r="AQ63" t="str">
            <v>DE PROFUNDIS</v>
          </cell>
        </row>
        <row r="64">
          <cell r="A64">
            <v>223</v>
          </cell>
          <cell r="B64" t="str">
            <v>{id:</v>
          </cell>
          <cell r="C64">
            <v>61</v>
          </cell>
          <cell r="D64" t="str">
            <v>,</v>
          </cell>
          <cell r="E64" t="str">
            <v xml:space="preserve">title: </v>
          </cell>
          <cell r="F64" t="str">
            <v>"</v>
          </cell>
          <cell r="G64" t="str">
            <v>debora</v>
          </cell>
          <cell r="H64" t="str">
            <v>Débora</v>
          </cell>
          <cell r="I64" t="str">
            <v>",</v>
          </cell>
          <cell r="J64" t="str">
            <v xml:space="preserve"> subtitle: </v>
          </cell>
          <cell r="K64" t="str">
            <v>"</v>
          </cell>
          <cell r="L64" t="str">
            <v>Jueces 5</v>
          </cell>
          <cell r="M64" t="str">
            <v xml:space="preserve">", </v>
          </cell>
          <cell r="N64" t="str">
            <v xml:space="preserve">category: </v>
          </cell>
          <cell r="O64" t="str">
            <v>"</v>
          </cell>
          <cell r="P64" t="str">
            <v>CATECUMENADO</v>
          </cell>
          <cell r="Q64" t="str">
            <v>"</v>
          </cell>
          <cell r="R64" t="str">
            <v>, moments: [</v>
          </cell>
          <cell r="S64" t="str">
            <v>"</v>
          </cell>
          <cell r="T64" t="str">
            <v>Cuaresma</v>
          </cell>
          <cell r="U64" t="str">
            <v>", "</v>
          </cell>
          <cell r="V64" t="str">
            <v>Entrada</v>
          </cell>
          <cell r="W64" t="str">
            <v>", "</v>
          </cell>
          <cell r="X64" t="str">
            <v>Antiguo Testamento</v>
          </cell>
          <cell r="AE64" t="str">
            <v>"], url: "</v>
          </cell>
          <cell r="AF64" t="str">
            <v>/cantos/resucito/d/debora.html</v>
          </cell>
          <cell r="AG64" t="str">
            <v>/cantos/resucito/d/debora.html</v>
          </cell>
          <cell r="AH64" t="str">
            <v>"},</v>
          </cell>
          <cell r="AI64" t="str">
            <v>d</v>
          </cell>
          <cell r="AJ64" t="str">
            <v>c</v>
          </cell>
          <cell r="AK64" t="str">
            <v>{id:61,title: "deboraDébora", subtitle: "Jueces 5", category: "CATECUMENADO", moments: ["Cuaresma", "Entrada", "Antiguo Testamento"], url: "/cantos/resucito/d/debora.html/cantos/resucito/d/debora.html"},</v>
          </cell>
          <cell r="AL64" t="str">
            <v>DÉBORA</v>
          </cell>
          <cell r="AM64" t="str">
            <v>débora</v>
          </cell>
          <cell r="AN64" t="str">
            <v>Jueces 5</v>
          </cell>
          <cell r="AP64" t="str">
            <v>CANTO</v>
          </cell>
          <cell r="AQ64" t="str">
            <v>DÉBORA</v>
          </cell>
        </row>
        <row r="65">
          <cell r="A65">
            <v>48</v>
          </cell>
          <cell r="B65" t="str">
            <v>{id:</v>
          </cell>
          <cell r="C65">
            <v>62</v>
          </cell>
          <cell r="D65" t="str">
            <v>,</v>
          </cell>
          <cell r="E65" t="str">
            <v xml:space="preserve">title: </v>
          </cell>
          <cell r="F65" t="str">
            <v>"</v>
          </cell>
          <cell r="G65" t="str">
            <v>decidlealosdecorazoncansado</v>
          </cell>
          <cell r="H65" t="str">
            <v>Decidle a los de corazón cansado</v>
          </cell>
          <cell r="I65" t="str">
            <v>",</v>
          </cell>
          <cell r="J65" t="str">
            <v xml:space="preserve"> subtitle: </v>
          </cell>
          <cell r="K65" t="str">
            <v>"</v>
          </cell>
          <cell r="L65" t="str">
            <v>Isaías 35,4ss</v>
          </cell>
          <cell r="M65" t="str">
            <v xml:space="preserve">", </v>
          </cell>
          <cell r="N65" t="str">
            <v xml:space="preserve">category: </v>
          </cell>
          <cell r="O65" t="str">
            <v>"</v>
          </cell>
          <cell r="P65" t="str">
            <v>PRECATECUMENADO</v>
          </cell>
          <cell r="Q65" t="str">
            <v>"</v>
          </cell>
          <cell r="R65" t="str">
            <v>, moments: [</v>
          </cell>
          <cell r="S65" t="str">
            <v>"</v>
          </cell>
          <cell r="T65" t="str">
            <v>Laudes/Visperas</v>
          </cell>
          <cell r="U65" t="str">
            <v>", "</v>
          </cell>
          <cell r="V65" t="str">
            <v>Antiguo Testamento</v>
          </cell>
          <cell r="AE65" t="str">
            <v>"], url: "</v>
          </cell>
          <cell r="AF65" t="str">
            <v>/cantos/resucito/d/decidlealosdecorazoncansado.html</v>
          </cell>
          <cell r="AG65" t="str">
            <v>/cantos/resucito/d/decidlealosdecorazoncansado.html</v>
          </cell>
          <cell r="AH65" t="str">
            <v>"},</v>
          </cell>
          <cell r="AI65" t="str">
            <v>d</v>
          </cell>
          <cell r="AJ65" t="str">
            <v>p</v>
          </cell>
          <cell r="AK65" t="str">
            <v>{id:62,title: "decidlealosdecorazoncansadoDecidle a los de corazón cansado", subtitle: "Isaías 35,4ss", category: "PRECATECUMENADO", moments: ["Laudes/Visperas", "Antiguo Testamento"], url: "/cantos/resucito/d/decidlealosdecorazoncansado.html/cantos/resucito/d/decidlealosdecorazoncansado.html"},</v>
          </cell>
          <cell r="AL65" t="str">
            <v>DECIDLE A LOS DE CORAZÓN CANSADO</v>
          </cell>
          <cell r="AM65" t="str">
            <v>decidlealosdecorazóncansado</v>
          </cell>
          <cell r="AN65" t="str">
            <v>Isaías 35,4ss</v>
          </cell>
          <cell r="AP65" t="str">
            <v>CANTO</v>
          </cell>
          <cell r="AQ65" t="str">
            <v>DECIDLE A LOS DE CORAZÓN CANSADO</v>
          </cell>
        </row>
        <row r="66">
          <cell r="A66">
            <v>49</v>
          </cell>
          <cell r="B66" t="str">
            <v>{id:</v>
          </cell>
          <cell r="C66">
            <v>63</v>
          </cell>
          <cell r="D66" t="str">
            <v>,</v>
          </cell>
          <cell r="E66" t="str">
            <v xml:space="preserve">title: </v>
          </cell>
          <cell r="F66" t="str">
            <v>"</v>
          </cell>
          <cell r="G66" t="str">
            <v>delantedelosangeles</v>
          </cell>
          <cell r="H66" t="str">
            <v>Delante de los ángeles</v>
          </cell>
          <cell r="I66" t="str">
            <v>",</v>
          </cell>
          <cell r="J66" t="str">
            <v xml:space="preserve"> subtitle: </v>
          </cell>
          <cell r="K66" t="str">
            <v>"</v>
          </cell>
          <cell r="L66" t="str">
            <v>Salmo 138 (137)</v>
          </cell>
          <cell r="M66" t="str">
            <v xml:space="preserve">", </v>
          </cell>
          <cell r="N66" t="str">
            <v xml:space="preserve">category: </v>
          </cell>
          <cell r="O66" t="str">
            <v>"</v>
          </cell>
          <cell r="P66" t="str">
            <v>PRECATECUMENADO</v>
          </cell>
          <cell r="Q66" t="str">
            <v>"</v>
          </cell>
          <cell r="R66" t="str">
            <v>, moments: [</v>
          </cell>
          <cell r="S66" t="str">
            <v>"</v>
          </cell>
          <cell r="T66" t="str">
            <v>Final</v>
          </cell>
          <cell r="U66" t="str">
            <v>", "</v>
          </cell>
          <cell r="V66" t="str">
            <v>Nuevo Testamento</v>
          </cell>
          <cell r="AE66" t="str">
            <v>"], url: "</v>
          </cell>
          <cell r="AF66" t="str">
            <v>/cantos/resucito/d/delantedelosangeles.html</v>
          </cell>
          <cell r="AG66" t="str">
            <v>/cantos/resucito/d/delantedelosangeles.html</v>
          </cell>
          <cell r="AH66" t="str">
            <v>"},</v>
          </cell>
          <cell r="AI66" t="str">
            <v>d</v>
          </cell>
          <cell r="AJ66" t="str">
            <v>p</v>
          </cell>
          <cell r="AK66" t="str">
            <v>{id:63,title: "delantedelosangelesDelante de los ángeles", subtitle: "Salmo 138 (137)", category: "PRECATECUMENADO", moments: ["Final", "Nuevo Testamento"], url: "/cantos/resucito/d/delantedelosangeles.html/cantos/resucito/d/delantedelosangeles.html"},</v>
          </cell>
          <cell r="AL66" t="str">
            <v>DELANTE DE LOS ÁNGELES</v>
          </cell>
          <cell r="AM66" t="str">
            <v>delantedelosángeles</v>
          </cell>
          <cell r="AN66" t="str">
            <v>Salmo 138 (137)</v>
          </cell>
          <cell r="AP66" t="str">
            <v>CANTO</v>
          </cell>
          <cell r="AQ66" t="str">
            <v>DELANTE DE LOS ÁNGELES</v>
          </cell>
        </row>
        <row r="67">
          <cell r="A67">
            <v>50</v>
          </cell>
          <cell r="B67" t="str">
            <v>{id:</v>
          </cell>
          <cell r="C67">
            <v>64</v>
          </cell>
          <cell r="D67" t="str">
            <v>,</v>
          </cell>
          <cell r="E67" t="str">
            <v xml:space="preserve">title: </v>
          </cell>
          <cell r="F67" t="str">
            <v>"</v>
          </cell>
          <cell r="G67" t="str">
            <v>diadereposo</v>
          </cell>
          <cell r="H67" t="str">
            <v>Día de reposo</v>
          </cell>
          <cell r="I67" t="str">
            <v>",</v>
          </cell>
          <cell r="J67" t="str">
            <v xml:space="preserve"> subtitle: </v>
          </cell>
          <cell r="K67" t="str">
            <v>"</v>
          </cell>
          <cell r="L67" t="str">
            <v>Juan 8,52</v>
          </cell>
          <cell r="M67" t="str">
            <v xml:space="preserve">", </v>
          </cell>
          <cell r="N67" t="str">
            <v xml:space="preserve">category: </v>
          </cell>
          <cell r="O67" t="str">
            <v>"</v>
          </cell>
          <cell r="P67" t="str">
            <v>PRECATECUMENADO</v>
          </cell>
          <cell r="Q67" t="str">
            <v>"</v>
          </cell>
          <cell r="R67" t="str">
            <v>, moments: [</v>
          </cell>
          <cell r="S67" t="str">
            <v>"</v>
          </cell>
          <cell r="T67" t="str">
            <v>Laudes/Visperas</v>
          </cell>
          <cell r="U67" t="str">
            <v>", "</v>
          </cell>
          <cell r="V67" t="str">
            <v>Antiguo Testamento</v>
          </cell>
          <cell r="AE67" t="str">
            <v>"], url: "</v>
          </cell>
          <cell r="AF67" t="str">
            <v>/cantos/resucito/d/diadereposo.html</v>
          </cell>
          <cell r="AG67" t="str">
            <v>/cantos/resucito/d/diadereposo.html</v>
          </cell>
          <cell r="AH67" t="str">
            <v>"},</v>
          </cell>
          <cell r="AI67" t="str">
            <v>d</v>
          </cell>
          <cell r="AJ67" t="str">
            <v>p</v>
          </cell>
          <cell r="AK67" t="str">
            <v>{id:64,title: "diadereposoDía de reposo", subtitle: "Juan 8,52", category: "PRECATECUMENADO", moments: ["Laudes/Visperas", "Antiguo Testamento"], url: "/cantos/resucito/d/diadereposo.html/cantos/resucito/d/diadereposo.html"},</v>
          </cell>
          <cell r="AL67" t="str">
            <v>DÍA DE REPOSO</v>
          </cell>
          <cell r="AM67" t="str">
            <v>díadereposo</v>
          </cell>
          <cell r="AN67" t="str">
            <v>Juan 8,52</v>
          </cell>
          <cell r="AP67" t="str">
            <v>CANTO</v>
          </cell>
          <cell r="AQ67" t="str">
            <v>DÍA DE REPOSO</v>
          </cell>
        </row>
        <row r="68">
          <cell r="A68">
            <v>51</v>
          </cell>
          <cell r="B68" t="str">
            <v>{id:</v>
          </cell>
          <cell r="C68">
            <v>65</v>
          </cell>
          <cell r="D68" t="str">
            <v>,</v>
          </cell>
          <cell r="E68" t="str">
            <v xml:space="preserve">title: </v>
          </cell>
          <cell r="F68" t="str">
            <v>"</v>
          </cell>
          <cell r="G68" t="str">
            <v>diceelsenoramisenor</v>
          </cell>
          <cell r="H68" t="str">
            <v>Dice el Señor a mi Señor</v>
          </cell>
          <cell r="I68" t="str">
            <v>",</v>
          </cell>
          <cell r="J68" t="str">
            <v xml:space="preserve"> subtitle: </v>
          </cell>
          <cell r="K68" t="str">
            <v>"</v>
          </cell>
          <cell r="L68" t="str">
            <v>Salmo 110 (109)</v>
          </cell>
          <cell r="M68" t="str">
            <v xml:space="preserve">", </v>
          </cell>
          <cell r="N68" t="str">
            <v xml:space="preserve">category: </v>
          </cell>
          <cell r="O68" t="str">
            <v>"</v>
          </cell>
          <cell r="P68" t="str">
            <v>PRECATECUMENADO</v>
          </cell>
          <cell r="Q68" t="str">
            <v>"</v>
          </cell>
          <cell r="R68" t="str">
            <v>, moments: [</v>
          </cell>
          <cell r="S68" t="str">
            <v>"</v>
          </cell>
          <cell r="T68" t="str">
            <v>Antiguo Testamento</v>
          </cell>
          <cell r="AE68" t="str">
            <v>"], url: "</v>
          </cell>
          <cell r="AF68" t="str">
            <v>/cantos/resucito/d/diceelsenoramisenor.html</v>
          </cell>
          <cell r="AG68" t="str">
            <v>/cantos/resucito/d/diceelsenoramisenor.html</v>
          </cell>
          <cell r="AH68" t="str">
            <v>"},</v>
          </cell>
          <cell r="AI68" t="str">
            <v>d</v>
          </cell>
          <cell r="AJ68" t="str">
            <v>p</v>
          </cell>
          <cell r="AK68" t="str">
            <v>{id:65,title: "diceelsenoramisenorDice el Señor a mi Señor", subtitle: "Salmo 110 (109)", category: "PRECATECUMENADO", moments: ["Antiguo Testamento"], url: "/cantos/resucito/d/diceelsenoramisenor.html/cantos/resucito/d/diceelsenoramisenor.html"},</v>
          </cell>
          <cell r="AL68" t="str">
            <v>DICE EL SEÑOR A MI SEÑOR</v>
          </cell>
          <cell r="AM68" t="str">
            <v>diceelseñoramiseñor</v>
          </cell>
          <cell r="AN68" t="str">
            <v>Salmo 110 (109)</v>
          </cell>
          <cell r="AP68" t="str">
            <v>CANTO</v>
          </cell>
          <cell r="AQ68" t="str">
            <v>DICE EL SEÑOR A MI SEÑOR</v>
          </cell>
        </row>
        <row r="69">
          <cell r="A69">
            <v>52</v>
          </cell>
          <cell r="B69" t="str">
            <v>{id:</v>
          </cell>
          <cell r="C69">
            <v>66</v>
          </cell>
          <cell r="D69" t="str">
            <v>,</v>
          </cell>
          <cell r="E69" t="str">
            <v xml:space="preserve">title: </v>
          </cell>
          <cell r="F69" t="str">
            <v>"</v>
          </cell>
          <cell r="G69" t="str">
            <v>dichosoelhombre</v>
          </cell>
          <cell r="H69" t="str">
            <v>Dichoso el hombre</v>
          </cell>
          <cell r="I69" t="str">
            <v>",</v>
          </cell>
          <cell r="J69" t="str">
            <v xml:space="preserve"> subtitle: </v>
          </cell>
          <cell r="K69" t="str">
            <v>"</v>
          </cell>
          <cell r="L69" t="str">
            <v>Salmo 1</v>
          </cell>
          <cell r="M69" t="str">
            <v xml:space="preserve">", </v>
          </cell>
          <cell r="N69" t="str">
            <v xml:space="preserve">category: </v>
          </cell>
          <cell r="O69" t="str">
            <v>"</v>
          </cell>
          <cell r="P69" t="str">
            <v>PRECATECUMENADO</v>
          </cell>
          <cell r="Q69" t="str">
            <v>"</v>
          </cell>
          <cell r="R69" t="str">
            <v>, moments: [</v>
          </cell>
          <cell r="S69" t="str">
            <v>"</v>
          </cell>
          <cell r="T69" t="str">
            <v>Pascua</v>
          </cell>
          <cell r="U69" t="str">
            <v>", "</v>
          </cell>
          <cell r="V69" t="str">
            <v>Entrada</v>
          </cell>
          <cell r="W69" t="str">
            <v>", "</v>
          </cell>
          <cell r="X69" t="str">
            <v>Nuevo Testamento</v>
          </cell>
          <cell r="AE69" t="str">
            <v>"], url: "</v>
          </cell>
          <cell r="AF69" t="str">
            <v>/cantos/resucito/d/dichosoelhombre.html</v>
          </cell>
          <cell r="AG69" t="str">
            <v>/cantos/resucito/d/dichosoelhombre.html</v>
          </cell>
          <cell r="AH69" t="str">
            <v>"},</v>
          </cell>
          <cell r="AI69" t="str">
            <v>d</v>
          </cell>
          <cell r="AJ69" t="str">
            <v>p</v>
          </cell>
          <cell r="AK69" t="str">
            <v>{id:66,title: "dichosoelhombreDichoso el hombre", subtitle: "Salmo 1", category: "PRECATECUMENADO", moments: ["Pascua", "Entrada", "Nuevo Testamento"], url: "/cantos/resucito/d/dichosoelhombre.html/cantos/resucito/d/dichosoelhombre.html"},</v>
          </cell>
          <cell r="AL69" t="str">
            <v>DICHOSO EL HOMBRE</v>
          </cell>
          <cell r="AM69" t="str">
            <v>dichosoelhombre</v>
          </cell>
          <cell r="AN69" t="str">
            <v>Salmo 1</v>
          </cell>
          <cell r="AP69" t="str">
            <v>CANTO</v>
          </cell>
          <cell r="AQ69" t="str">
            <v>DICHOSO EL HOMBRE</v>
          </cell>
        </row>
        <row r="70">
          <cell r="A70">
            <v>53</v>
          </cell>
          <cell r="B70" t="str">
            <v>{id:</v>
          </cell>
          <cell r="C70">
            <v>67</v>
          </cell>
          <cell r="D70" t="str">
            <v>,</v>
          </cell>
          <cell r="E70" t="str">
            <v xml:space="preserve">title: </v>
          </cell>
          <cell r="F70" t="str">
            <v>"</v>
          </cell>
          <cell r="G70" t="str">
            <v>elcombateescatologico</v>
          </cell>
          <cell r="H70" t="str">
            <v>El combate escatológico</v>
          </cell>
          <cell r="I70" t="str">
            <v>",</v>
          </cell>
          <cell r="J70" t="str">
            <v xml:space="preserve"> subtitle: </v>
          </cell>
          <cell r="K70" t="str">
            <v>"</v>
          </cell>
          <cell r="L70" t="str">
            <v>Apocalipsis 19,11-20</v>
          </cell>
          <cell r="M70" t="str">
            <v xml:space="preserve">", </v>
          </cell>
          <cell r="N70" t="str">
            <v xml:space="preserve">category: </v>
          </cell>
          <cell r="O70" t="str">
            <v>"</v>
          </cell>
          <cell r="P70" t="str">
            <v>PRECATECUMENADO</v>
          </cell>
          <cell r="Q70" t="str">
            <v>"</v>
          </cell>
          <cell r="R70" t="str">
            <v>, moments: [</v>
          </cell>
          <cell r="S70" t="str">
            <v>"</v>
          </cell>
          <cell r="T70" t="str">
            <v>Laudes/Visperas</v>
          </cell>
          <cell r="U70" t="str">
            <v>", "</v>
          </cell>
          <cell r="V70" t="str">
            <v>Final</v>
          </cell>
          <cell r="W70" t="str">
            <v>", "</v>
          </cell>
          <cell r="X70" t="str">
            <v>Antiguo Testamento</v>
          </cell>
          <cell r="Y70" t="str">
            <v>", "</v>
          </cell>
          <cell r="Z70" t="str">
            <v>Nuevo Testamento</v>
          </cell>
          <cell r="AE70" t="str">
            <v>"], url: "</v>
          </cell>
          <cell r="AF70" t="str">
            <v>/cantos/resucito/e/elcombateescatologico.html</v>
          </cell>
          <cell r="AG70" t="str">
            <v>/cantos/resucito/e/elcombateescatologico.html</v>
          </cell>
          <cell r="AH70" t="str">
            <v>"},</v>
          </cell>
          <cell r="AI70" t="str">
            <v>e</v>
          </cell>
          <cell r="AJ70" t="str">
            <v>p</v>
          </cell>
          <cell r="AK70" t="str">
            <v>{id:67,title: "elcombateescatologicoEl combate escatológico", subtitle: "Apocalipsis 19,11-20", category: "PRECATECUMENADO", moments: ["Laudes/Visperas", "Final", "Antiguo Testamento", "Nuevo Testamento"], url: "/cantos/resucito/e/elcombateescatologico.html/cantos/resucito/e/elcombateescatologico.html"},</v>
          </cell>
          <cell r="AL70" t="str">
            <v>EL COMBATE ESCATOLÓGICO</v>
          </cell>
          <cell r="AM70" t="str">
            <v>elcombateescatológico</v>
          </cell>
          <cell r="AN70" t="str">
            <v>Apocalipsis 19,11-20</v>
          </cell>
          <cell r="AP70" t="str">
            <v>CANTO</v>
          </cell>
          <cell r="AQ70" t="str">
            <v>EL COMBATE ESCATOLÓGICO</v>
          </cell>
        </row>
        <row r="71">
          <cell r="A71">
            <v>54</v>
          </cell>
          <cell r="B71" t="str">
            <v>{id:</v>
          </cell>
          <cell r="C71">
            <v>68</v>
          </cell>
          <cell r="D71" t="str">
            <v>,</v>
          </cell>
          <cell r="E71" t="str">
            <v xml:space="preserve">title: </v>
          </cell>
          <cell r="F71" t="str">
            <v>"</v>
          </cell>
          <cell r="G71" t="str">
            <v>elespiritudelsenorestasobremi</v>
          </cell>
          <cell r="H71" t="str">
            <v>El Espíritu del Señor está sobre mí</v>
          </cell>
          <cell r="I71" t="str">
            <v>",</v>
          </cell>
          <cell r="J71" t="str">
            <v xml:space="preserve"> subtitle: </v>
          </cell>
          <cell r="K71" t="str">
            <v>"</v>
          </cell>
          <cell r="L71" t="str">
            <v>Lucas 4,18 – Isaías 61,1-3</v>
          </cell>
          <cell r="M71" t="str">
            <v xml:space="preserve">", </v>
          </cell>
          <cell r="N71" t="str">
            <v xml:space="preserve">category: </v>
          </cell>
          <cell r="O71" t="str">
            <v>"</v>
          </cell>
          <cell r="P71" t="str">
            <v>PRECATECUMENADO</v>
          </cell>
          <cell r="Q71" t="str">
            <v>"</v>
          </cell>
          <cell r="R71" t="str">
            <v>, moments: [</v>
          </cell>
          <cell r="S71" t="str">
            <v>"</v>
          </cell>
          <cell r="T71" t="str">
            <v>Pascua</v>
          </cell>
          <cell r="U71" t="str">
            <v>", "</v>
          </cell>
          <cell r="V71" t="str">
            <v>Comunión</v>
          </cell>
          <cell r="W71" t="str">
            <v>", "</v>
          </cell>
          <cell r="X71" t="str">
            <v>Antiguo Testamento</v>
          </cell>
          <cell r="AE71" t="str">
            <v>"], url: "</v>
          </cell>
          <cell r="AF71" t="str">
            <v>/cantos/resucito/e/elespiritudelsenorestasobremi.html</v>
          </cell>
          <cell r="AG71" t="str">
            <v>/cantos/resucito/e/elespiritudelsenorestasobremi.html</v>
          </cell>
          <cell r="AH71" t="str">
            <v>"},</v>
          </cell>
          <cell r="AI71" t="str">
            <v>e</v>
          </cell>
          <cell r="AJ71" t="str">
            <v>p</v>
          </cell>
          <cell r="AK71" t="str">
            <v>{id:68,title: "elespiritudelsenorestasobremiEl Espíritu del Señor está sobre mí", subtitle: "Lucas 4,18 – Isaías 61,1-3", category: "PRECATECUMENADO", moments: ["Pascua", "Comunión", "Antiguo Testamento"], url: "/cantos/resucito/e/elespiritudelsenorestasobremi.html/cantos/resucito/e/elespiritudelsenorestasobremi.html"},</v>
          </cell>
          <cell r="AL71" t="str">
            <v>EL ESPÍRITU DEL SEÑOR ESTÁ SOBRE MÍ</v>
          </cell>
          <cell r="AM71" t="str">
            <v>elespíritudelseñorestásobremí</v>
          </cell>
          <cell r="AN71" t="str">
            <v>Lucas 4,18 – Isaías 61,1-3</v>
          </cell>
          <cell r="AP71" t="str">
            <v>CANTO</v>
          </cell>
          <cell r="AQ71" t="str">
            <v>EL ESPÍRITU DEL SEÑOR ESTÁ SOBRE MÍ</v>
          </cell>
        </row>
        <row r="72">
          <cell r="A72">
            <v>55</v>
          </cell>
          <cell r="B72" t="str">
            <v>{id:</v>
          </cell>
          <cell r="C72">
            <v>69</v>
          </cell>
          <cell r="D72" t="str">
            <v>,</v>
          </cell>
          <cell r="E72" t="str">
            <v xml:space="preserve">title: </v>
          </cell>
          <cell r="F72" t="str">
            <v>"</v>
          </cell>
          <cell r="G72" t="str">
            <v>eljacaldelospastores</v>
          </cell>
          <cell r="H72" t="str">
            <v>El jacal de los pastores</v>
          </cell>
          <cell r="I72" t="str">
            <v>",</v>
          </cell>
          <cell r="J72" t="str">
            <v xml:space="preserve"> subtitle: </v>
          </cell>
          <cell r="K72" t="str">
            <v>"</v>
          </cell>
          <cell r="L72" t="str">
            <v>Cantar de los Cantares 1,2-8</v>
          </cell>
          <cell r="M72" t="str">
            <v xml:space="preserve">", </v>
          </cell>
          <cell r="N72" t="str">
            <v xml:space="preserve">category: </v>
          </cell>
          <cell r="O72" t="str">
            <v>"</v>
          </cell>
          <cell r="P72" t="str">
            <v>PRECATECUMENADO</v>
          </cell>
          <cell r="Q72" t="str">
            <v>"</v>
          </cell>
          <cell r="R72" t="str">
            <v>, moments: [</v>
          </cell>
          <cell r="S72" t="str">
            <v>"</v>
          </cell>
          <cell r="T72" t="str">
            <v>Fracción del pan</v>
          </cell>
          <cell r="U72" t="str">
            <v>", "</v>
          </cell>
          <cell r="V72" t="str">
            <v>Antiguo Testamento</v>
          </cell>
          <cell r="AE72" t="str">
            <v>"], url: "</v>
          </cell>
          <cell r="AF72" t="str">
            <v>/cantos/resucito/e/eljacaldelospastores.html</v>
          </cell>
          <cell r="AG72" t="str">
            <v>/cantos/resucito/e/eljacaldelospastores.html</v>
          </cell>
          <cell r="AH72" t="str">
            <v>"},</v>
          </cell>
          <cell r="AI72" t="str">
            <v>e</v>
          </cell>
          <cell r="AJ72" t="str">
            <v>p</v>
          </cell>
          <cell r="AK72" t="str">
            <v>{id:69,title: "eljacaldelospastoresEl jacal de los pastores", subtitle: "Cantar de los Cantares 1,2-8", category: "PRECATECUMENADO", moments: ["Fracción del pan", "Antiguo Testamento"], url: "/cantos/resucito/e/eljacaldelospastores.html/cantos/resucito/e/eljacaldelospastores.html"},</v>
          </cell>
          <cell r="AL72" t="str">
            <v>EL JACAL DE LOS PASTORES</v>
          </cell>
          <cell r="AM72" t="str">
            <v>eljacaldelospastores</v>
          </cell>
          <cell r="AN72" t="str">
            <v>Cantar de los Cantares 1,2-8</v>
          </cell>
          <cell r="AP72" t="str">
            <v>CANTO</v>
          </cell>
          <cell r="AQ72" t="str">
            <v>EL JACAL DE LOS PASTORES</v>
          </cell>
        </row>
        <row r="73">
          <cell r="A73">
            <v>56</v>
          </cell>
          <cell r="B73" t="str">
            <v>{id:</v>
          </cell>
          <cell r="C73">
            <v>70</v>
          </cell>
          <cell r="D73" t="str">
            <v>,</v>
          </cell>
          <cell r="E73" t="str">
            <v xml:space="preserve">title: </v>
          </cell>
          <cell r="F73" t="str">
            <v>"</v>
          </cell>
          <cell r="G73" t="str">
            <v>ellagarero</v>
          </cell>
          <cell r="H73" t="str">
            <v>El lagarero</v>
          </cell>
          <cell r="I73" t="str">
            <v>",</v>
          </cell>
          <cell r="J73" t="str">
            <v xml:space="preserve"> subtitle: </v>
          </cell>
          <cell r="K73" t="str">
            <v>"</v>
          </cell>
          <cell r="L73" t="str">
            <v>Isaías 63,1-6</v>
          </cell>
          <cell r="M73" t="str">
            <v xml:space="preserve">", </v>
          </cell>
          <cell r="N73" t="str">
            <v xml:space="preserve">category: </v>
          </cell>
          <cell r="O73" t="str">
            <v>"</v>
          </cell>
          <cell r="P73" t="str">
            <v>PRECATECUMENADO</v>
          </cell>
          <cell r="Q73" t="str">
            <v>"</v>
          </cell>
          <cell r="R73" t="str">
            <v>, moments: [</v>
          </cell>
          <cell r="S73" t="str">
            <v>"</v>
          </cell>
          <cell r="T73" t="str">
            <v>Comunión</v>
          </cell>
          <cell r="U73" t="str">
            <v>", "</v>
          </cell>
          <cell r="V73" t="str">
            <v>Nuevo Testamento</v>
          </cell>
          <cell r="AE73" t="str">
            <v>"], url: "</v>
          </cell>
          <cell r="AF73" t="str">
            <v>/cantos/resucito/e/ellagarero.html</v>
          </cell>
          <cell r="AG73" t="str">
            <v>/cantos/resucito/e/ellagarero.html</v>
          </cell>
          <cell r="AH73" t="str">
            <v>"},</v>
          </cell>
          <cell r="AI73" t="str">
            <v>e</v>
          </cell>
          <cell r="AJ73" t="str">
            <v>p</v>
          </cell>
          <cell r="AK73" t="str">
            <v>{id:70,title: "ellagareroEl lagarero", subtitle: "Isaías 63,1-6", category: "PRECATECUMENADO", moments: ["Comunión", "Nuevo Testamento"], url: "/cantos/resucito/e/ellagarero.html/cantos/resucito/e/ellagarero.html"},</v>
          </cell>
          <cell r="AL73" t="str">
            <v>EL LAGARERO</v>
          </cell>
          <cell r="AM73" t="str">
            <v>ellagarero</v>
          </cell>
          <cell r="AN73" t="str">
            <v>Isaías 63,1-6</v>
          </cell>
          <cell r="AP73" t="str">
            <v>CANTO</v>
          </cell>
          <cell r="AQ73" t="str">
            <v>EL LAGARERO</v>
          </cell>
        </row>
        <row r="74">
          <cell r="A74">
            <v>57</v>
          </cell>
          <cell r="B74" t="str">
            <v>{id:</v>
          </cell>
          <cell r="C74">
            <v>71</v>
          </cell>
          <cell r="D74" t="str">
            <v>,</v>
          </cell>
          <cell r="E74" t="str">
            <v xml:space="preserve">title: </v>
          </cell>
          <cell r="F74" t="str">
            <v>"</v>
          </cell>
          <cell r="G74" t="str">
            <v>elmesiasleon</v>
          </cell>
          <cell r="H74" t="str">
            <v>El Mesías león</v>
          </cell>
          <cell r="I74" t="str">
            <v>",</v>
          </cell>
          <cell r="J74" t="str">
            <v xml:space="preserve"> subtitle: </v>
          </cell>
          <cell r="K74" t="str">
            <v>"</v>
          </cell>
          <cell r="L74" t="str">
            <v>Comentario al Apocalipsis (Victorino de Pettau)</v>
          </cell>
          <cell r="M74" t="str">
            <v xml:space="preserve">", </v>
          </cell>
          <cell r="N74" t="str">
            <v xml:space="preserve">category: </v>
          </cell>
          <cell r="O74" t="str">
            <v>"</v>
          </cell>
          <cell r="P74" t="str">
            <v>PRECATECUMENADO</v>
          </cell>
          <cell r="Q74" t="str">
            <v>"</v>
          </cell>
          <cell r="R74" t="str">
            <v>, moments: [</v>
          </cell>
          <cell r="S74" t="str">
            <v>"</v>
          </cell>
          <cell r="T74" t="str">
            <v>Antiguo Testamento</v>
          </cell>
          <cell r="AE74" t="str">
            <v>"], url: "</v>
          </cell>
          <cell r="AF74" t="str">
            <v>/cantos/resucito/e/elmesiasleon.html</v>
          </cell>
          <cell r="AG74" t="str">
            <v>/cantos/resucito/e/elmesiasleon.html</v>
          </cell>
          <cell r="AH74" t="str">
            <v>"},</v>
          </cell>
          <cell r="AI74" t="str">
            <v>e</v>
          </cell>
          <cell r="AJ74" t="str">
            <v>p</v>
          </cell>
          <cell r="AK74" t="str">
            <v>{id:71,title: "elmesiasleonEl Mesías león", subtitle: "Comentario al Apocalipsis (Victorino de Pettau)", category: "PRECATECUMENADO", moments: ["Antiguo Testamento"], url: "/cantos/resucito/e/elmesiasleon.html/cantos/resucito/e/elmesiasleon.html"},</v>
          </cell>
          <cell r="AL74" t="str">
            <v>EL MESÍAS LEÓN</v>
          </cell>
          <cell r="AM74" t="str">
            <v>elmesíasleón</v>
          </cell>
          <cell r="AN74" t="str">
            <v>Comentario al Apocalipsis (Victorino de Pettau)</v>
          </cell>
          <cell r="AP74" t="str">
            <v>CANTO</v>
          </cell>
          <cell r="AQ74" t="str">
            <v>EL MESÍAS LEÓN</v>
          </cell>
        </row>
        <row r="75">
          <cell r="A75">
            <v>224</v>
          </cell>
          <cell r="B75" t="str">
            <v>{id:</v>
          </cell>
          <cell r="C75">
            <v>72</v>
          </cell>
          <cell r="D75" t="str">
            <v>,</v>
          </cell>
          <cell r="E75" t="str">
            <v xml:space="preserve">title: </v>
          </cell>
          <cell r="F75" t="str">
            <v>"</v>
          </cell>
          <cell r="G75" t="str">
            <v>elmismodios</v>
          </cell>
          <cell r="H75" t="str">
            <v>El mismo Dios</v>
          </cell>
          <cell r="I75" t="str">
            <v>",</v>
          </cell>
          <cell r="J75" t="str">
            <v xml:space="preserve"> subtitle: </v>
          </cell>
          <cell r="K75" t="str">
            <v>"</v>
          </cell>
          <cell r="L75" t="str">
            <v>2 Corintios 4,6-12</v>
          </cell>
          <cell r="M75" t="str">
            <v xml:space="preserve">", </v>
          </cell>
          <cell r="N75" t="str">
            <v xml:space="preserve">category: </v>
          </cell>
          <cell r="O75" t="str">
            <v>"</v>
          </cell>
          <cell r="P75" t="str">
            <v>CATECUMENADO</v>
          </cell>
          <cell r="Q75" t="str">
            <v>"</v>
          </cell>
          <cell r="R75" t="str">
            <v>, moments: [</v>
          </cell>
          <cell r="S75" t="str">
            <v>"</v>
          </cell>
          <cell r="T75" t="str">
            <v>Navidad</v>
          </cell>
          <cell r="U75" t="str">
            <v>", "</v>
          </cell>
          <cell r="V75" t="str">
            <v>Antiguo Testamento</v>
          </cell>
          <cell r="AE75" t="str">
            <v>"], url: "</v>
          </cell>
          <cell r="AF75" t="str">
            <v>/cantos/resucito/e/elmismodios.html</v>
          </cell>
          <cell r="AG75" t="str">
            <v>/cantos/resucito/e/elmismodios.html</v>
          </cell>
          <cell r="AH75" t="str">
            <v>"},</v>
          </cell>
          <cell r="AI75" t="str">
            <v>e</v>
          </cell>
          <cell r="AJ75" t="str">
            <v>c</v>
          </cell>
          <cell r="AK75" t="str">
            <v>{id:72,title: "elmismodiosEl mismo Dios", subtitle: "2 Corintios 4,6-12", category: "CATECUMENADO", moments: ["Navidad", "Antiguo Testamento"], url: "/cantos/resucito/e/elmismodios.html/cantos/resucito/e/elmismodios.html"},</v>
          </cell>
          <cell r="AL75" t="str">
            <v>EL MISMO DIOS</v>
          </cell>
          <cell r="AM75" t="str">
            <v>elmismodios</v>
          </cell>
          <cell r="AN75" t="str">
            <v>2 Corintios 4,6-12</v>
          </cell>
          <cell r="AP75" t="str">
            <v>CANTO</v>
          </cell>
          <cell r="AQ75" t="str">
            <v>EL MISMO DIOS</v>
          </cell>
        </row>
        <row r="76">
          <cell r="A76">
            <v>58</v>
          </cell>
          <cell r="B76" t="str">
            <v>{id:</v>
          </cell>
          <cell r="C76">
            <v>73</v>
          </cell>
          <cell r="D76" t="str">
            <v>,</v>
          </cell>
          <cell r="E76" t="str">
            <v xml:space="preserve">title: </v>
          </cell>
          <cell r="F76" t="str">
            <v>"</v>
          </cell>
          <cell r="G76" t="str">
            <v>elneciopiensaquediosnoexiste</v>
          </cell>
          <cell r="H76" t="str">
            <v>El necio piensa que Dios no existe</v>
          </cell>
          <cell r="I76" t="str">
            <v>",</v>
          </cell>
          <cell r="J76" t="str">
            <v xml:space="preserve"> subtitle: </v>
          </cell>
          <cell r="K76" t="str">
            <v>"</v>
          </cell>
          <cell r="L76" t="str">
            <v>Salmo 14 (13)</v>
          </cell>
          <cell r="M76" t="str">
            <v xml:space="preserve">", </v>
          </cell>
          <cell r="N76" t="str">
            <v xml:space="preserve">category: </v>
          </cell>
          <cell r="O76" t="str">
            <v>"</v>
          </cell>
          <cell r="P76" t="str">
            <v>PRECATECUMENADO</v>
          </cell>
          <cell r="Q76" t="str">
            <v>"</v>
          </cell>
          <cell r="R76" t="str">
            <v>, moments: [</v>
          </cell>
          <cell r="S76" t="str">
            <v>"</v>
          </cell>
          <cell r="T76" t="str">
            <v>Entrada</v>
          </cell>
          <cell r="U76" t="str">
            <v>", "</v>
          </cell>
          <cell r="V76" t="str">
            <v>Nuevo Testamento</v>
          </cell>
          <cell r="AE76" t="str">
            <v>"], url: "</v>
          </cell>
          <cell r="AF76" t="str">
            <v>/cantos/resucito/e/elneciopiensaquediosnoexiste.html</v>
          </cell>
          <cell r="AG76" t="str">
            <v>/cantos/resucito/e/elneciopiensaquediosnoexiste.html</v>
          </cell>
          <cell r="AH76" t="str">
            <v>"},</v>
          </cell>
          <cell r="AI76" t="str">
            <v>e</v>
          </cell>
          <cell r="AJ76" t="str">
            <v>p</v>
          </cell>
          <cell r="AK76" t="str">
            <v>{id:73,title: "elneciopiensaquediosnoexisteEl necio piensa que Dios no existe", subtitle: "Salmo 14 (13)", category: "PRECATECUMENADO", moments: ["Entrada", "Nuevo Testamento"], url: "/cantos/resucito/e/elneciopiensaquediosnoexiste.html/cantos/resucito/e/elneciopiensaquediosnoexiste.html"},</v>
          </cell>
          <cell r="AL76" t="str">
            <v>EL NECIO PIENSA QUE DIOS NO EXISTE</v>
          </cell>
          <cell r="AM76" t="str">
            <v>elneciopiensaquediosnoexiste</v>
          </cell>
          <cell r="AN76" t="str">
            <v>Salmo 14 (13)</v>
          </cell>
          <cell r="AP76" t="str">
            <v>CANTO</v>
          </cell>
          <cell r="AQ76" t="str">
            <v>EL NECIO PIENSA QUE DIOS NO EXISTE</v>
          </cell>
        </row>
        <row r="77">
          <cell r="A77">
            <v>59</v>
          </cell>
          <cell r="B77" t="str">
            <v>{id:</v>
          </cell>
          <cell r="C77">
            <v>74</v>
          </cell>
          <cell r="D77" t="str">
            <v>,</v>
          </cell>
          <cell r="E77" t="str">
            <v xml:space="preserve">title: </v>
          </cell>
          <cell r="F77" t="str">
            <v>"</v>
          </cell>
          <cell r="G77" t="str">
            <v>elpuebloquecaminabaenlastinieblas</v>
          </cell>
          <cell r="H77" t="str">
            <v>El pueblo que caminaba en las tinieblas</v>
          </cell>
          <cell r="I77" t="str">
            <v>",</v>
          </cell>
          <cell r="J77" t="str">
            <v xml:space="preserve"> subtitle: </v>
          </cell>
          <cell r="K77" t="str">
            <v>"</v>
          </cell>
          <cell r="L77" t="str">
            <v>Isaías 9,1-5</v>
          </cell>
          <cell r="M77" t="str">
            <v xml:space="preserve">", </v>
          </cell>
          <cell r="N77" t="str">
            <v xml:space="preserve">category: </v>
          </cell>
          <cell r="O77" t="str">
            <v>"</v>
          </cell>
          <cell r="P77" t="str">
            <v>PRECATECUMENADO</v>
          </cell>
          <cell r="Q77" t="str">
            <v>"</v>
          </cell>
          <cell r="R77" t="str">
            <v>, moments: [</v>
          </cell>
          <cell r="S77" t="str">
            <v>"</v>
          </cell>
          <cell r="T77" t="str">
            <v>Adviento</v>
          </cell>
          <cell r="U77" t="str">
            <v>", "</v>
          </cell>
          <cell r="V77" t="str">
            <v>Entrada</v>
          </cell>
          <cell r="W77" t="str">
            <v>", "</v>
          </cell>
          <cell r="X77" t="str">
            <v>Antiguo Testamento</v>
          </cell>
          <cell r="AE77" t="str">
            <v>"], url: "</v>
          </cell>
          <cell r="AF77" t="str">
            <v>/cantos/resucito/e/elpuebloquecaminabaenlastinieblas.html</v>
          </cell>
          <cell r="AG77" t="str">
            <v>/cantos/resucito/e/elpuebloquecaminabaenlastinieblas.html</v>
          </cell>
          <cell r="AH77" t="str">
            <v>"},</v>
          </cell>
          <cell r="AI77" t="str">
            <v>e</v>
          </cell>
          <cell r="AJ77" t="str">
            <v>p</v>
          </cell>
          <cell r="AK77" t="str">
            <v>{id:74,title: "elpuebloquecaminabaenlastinieblasEl pueblo que caminaba en las tinieblas", subtitle: "Isaías 9,1-5", category: "PRECATECUMENADO", moments: ["Adviento", "Entrada", "Antiguo Testamento"], url: "/cantos/resucito/e/elpuebloquecaminabaenlastinieblas.html/cantos/resucito/e/elpuebloquecaminabaenlastinieblas.html"},</v>
          </cell>
          <cell r="AL77" t="str">
            <v>EL PUEBLO QUE CAMINABA EN LAS TINIEBLAS</v>
          </cell>
          <cell r="AM77" t="str">
            <v>elpuebloquecaminabaenlastinieblas</v>
          </cell>
          <cell r="AN77" t="str">
            <v>Isaías 9,1-5</v>
          </cell>
          <cell r="AP77" t="str">
            <v>CANTO</v>
          </cell>
          <cell r="AQ77" t="str">
            <v>EL PUEBLO QUE CAMINABA EN LAS TINIEBLAS</v>
          </cell>
        </row>
        <row r="78">
          <cell r="A78">
            <v>225</v>
          </cell>
          <cell r="B78" t="str">
            <v>{id:</v>
          </cell>
          <cell r="C78">
            <v>75</v>
          </cell>
          <cell r="D78" t="str">
            <v>,</v>
          </cell>
          <cell r="E78" t="str">
            <v xml:space="preserve">title: </v>
          </cell>
          <cell r="F78" t="str">
            <v>"</v>
          </cell>
          <cell r="G78" t="str">
            <v>elsembrador</v>
          </cell>
          <cell r="H78" t="str">
            <v>El sembrador</v>
          </cell>
          <cell r="I78" t="str">
            <v>",</v>
          </cell>
          <cell r="J78" t="str">
            <v xml:space="preserve"> subtitle: </v>
          </cell>
          <cell r="K78" t="str">
            <v>"</v>
          </cell>
          <cell r="L78" t="str">
            <v>Marcos 4,3ss</v>
          </cell>
          <cell r="M78" t="str">
            <v xml:space="preserve">", </v>
          </cell>
          <cell r="N78" t="str">
            <v xml:space="preserve">category: </v>
          </cell>
          <cell r="O78" t="str">
            <v>"</v>
          </cell>
          <cell r="P78" t="str">
            <v>CATECUMENADO</v>
          </cell>
          <cell r="Q78" t="str">
            <v>"</v>
          </cell>
          <cell r="R78" t="str">
            <v>, moments: [</v>
          </cell>
          <cell r="S78" t="str">
            <v>"</v>
          </cell>
          <cell r="T78" t="str">
            <v>Comunión</v>
          </cell>
          <cell r="U78" t="str">
            <v>", "</v>
          </cell>
          <cell r="V78" t="str">
            <v>Antiguo Testamento</v>
          </cell>
          <cell r="AE78" t="str">
            <v>"], url: "</v>
          </cell>
          <cell r="AF78" t="str">
            <v>/cantos/resucito/e/elsembrador.html</v>
          </cell>
          <cell r="AG78" t="str">
            <v>/cantos/resucito/e/elsembrador.html</v>
          </cell>
          <cell r="AH78" t="str">
            <v>"},</v>
          </cell>
          <cell r="AI78" t="str">
            <v>e</v>
          </cell>
          <cell r="AJ78" t="str">
            <v>c</v>
          </cell>
          <cell r="AK78" t="str">
            <v>{id:75,title: "elsembradorEl sembrador", subtitle: "Marcos 4,3ss", category: "CATECUMENADO", moments: ["Comunión", "Antiguo Testamento"], url: "/cantos/resucito/e/elsembrador.html/cantos/resucito/e/elsembrador.html"},</v>
          </cell>
          <cell r="AL78" t="str">
            <v>EL SEMBRADOR</v>
          </cell>
          <cell r="AM78" t="str">
            <v>elsembrador</v>
          </cell>
          <cell r="AN78" t="str">
            <v>Marcos 4,3ss</v>
          </cell>
          <cell r="AP78" t="str">
            <v>CANTO</v>
          </cell>
          <cell r="AQ78" t="str">
            <v>EL SEMBRADOR</v>
          </cell>
        </row>
        <row r="79">
          <cell r="A79">
            <v>60</v>
          </cell>
          <cell r="B79" t="str">
            <v>{id:</v>
          </cell>
          <cell r="C79">
            <v>76</v>
          </cell>
          <cell r="D79" t="str">
            <v>,</v>
          </cell>
          <cell r="E79" t="str">
            <v xml:space="preserve">title: </v>
          </cell>
          <cell r="F79" t="str">
            <v>"</v>
          </cell>
          <cell r="G79" t="str">
            <v>elsenoranunciaunanoticia</v>
          </cell>
          <cell r="H79" t="str">
            <v>El Señor anuncia una noticia</v>
          </cell>
          <cell r="I79" t="str">
            <v>",</v>
          </cell>
          <cell r="J79" t="str">
            <v xml:space="preserve"> subtitle: </v>
          </cell>
          <cell r="K79" t="str">
            <v>"</v>
          </cell>
          <cell r="L79" t="str">
            <v>Salmo 68 (67)</v>
          </cell>
          <cell r="M79" t="str">
            <v xml:space="preserve">", </v>
          </cell>
          <cell r="N79" t="str">
            <v xml:space="preserve">category: </v>
          </cell>
          <cell r="O79" t="str">
            <v>"</v>
          </cell>
          <cell r="P79" t="str">
            <v>PRECATECUMENADO</v>
          </cell>
          <cell r="Q79" t="str">
            <v>"</v>
          </cell>
          <cell r="R79" t="str">
            <v>, moments: [</v>
          </cell>
          <cell r="S79" t="str">
            <v>"</v>
          </cell>
          <cell r="T79" t="str">
            <v>Fracción del pan</v>
          </cell>
          <cell r="U79" t="str">
            <v>", "</v>
          </cell>
          <cell r="V79" t="str">
            <v>Antiguo Testamento</v>
          </cell>
          <cell r="AE79" t="str">
            <v>"], url: "</v>
          </cell>
          <cell r="AF79" t="str">
            <v>/cantos/resucito/e/elsenoranunciaunanoticia.html</v>
          </cell>
          <cell r="AG79" t="str">
            <v>/cantos/resucito/e/elsenoranunciaunanoticia.html</v>
          </cell>
          <cell r="AH79" t="str">
            <v>"},</v>
          </cell>
          <cell r="AI79" t="str">
            <v>e</v>
          </cell>
          <cell r="AJ79" t="str">
            <v>p</v>
          </cell>
          <cell r="AK79" t="str">
            <v>{id:76,title: "elsenoranunciaunanoticiaEl Señor anuncia una noticia", subtitle: "Salmo 68 (67)", category: "PRECATECUMENADO", moments: ["Fracción del pan", "Antiguo Testamento"], url: "/cantos/resucito/e/elsenoranunciaunanoticia.html/cantos/resucito/e/elsenoranunciaunanoticia.html"},</v>
          </cell>
          <cell r="AL79" t="str">
            <v>EL SEÑOR ANUNCIA UNA NOTICIA</v>
          </cell>
          <cell r="AM79" t="str">
            <v>elseñoranunciaunanoticia</v>
          </cell>
          <cell r="AN79" t="str">
            <v>Salmo 68 (67)</v>
          </cell>
          <cell r="AP79" t="str">
            <v>CANTO</v>
          </cell>
          <cell r="AQ79" t="str">
            <v>EL SEÑOR ANUNCIA UNA NOTICIA</v>
          </cell>
        </row>
        <row r="80">
          <cell r="A80">
            <v>61</v>
          </cell>
          <cell r="B80" t="str">
            <v>{id:</v>
          </cell>
          <cell r="C80">
            <v>77</v>
          </cell>
          <cell r="D80" t="str">
            <v>,</v>
          </cell>
          <cell r="E80" t="str">
            <v xml:space="preserve">title: </v>
          </cell>
          <cell r="F80" t="str">
            <v>"</v>
          </cell>
          <cell r="G80" t="str">
            <v>elsenoresmipastor</v>
          </cell>
          <cell r="H80" t="str">
            <v>El Señor es mi pastor</v>
          </cell>
          <cell r="I80" t="str">
            <v>",</v>
          </cell>
          <cell r="J80" t="str">
            <v xml:space="preserve"> subtitle: </v>
          </cell>
          <cell r="K80" t="str">
            <v>"</v>
          </cell>
          <cell r="L80" t="str">
            <v>Salmo 23 (22)</v>
          </cell>
          <cell r="M80" t="str">
            <v xml:space="preserve">", </v>
          </cell>
          <cell r="N80" t="str">
            <v xml:space="preserve">category: </v>
          </cell>
          <cell r="O80" t="str">
            <v>"</v>
          </cell>
          <cell r="P80" t="str">
            <v>PRECATECUMENADO</v>
          </cell>
          <cell r="Q80" t="str">
            <v>"</v>
          </cell>
          <cell r="R80" t="str">
            <v>, moments: [</v>
          </cell>
          <cell r="S80" t="str">
            <v>"</v>
          </cell>
          <cell r="T80" t="str">
            <v>Cuaresma</v>
          </cell>
          <cell r="U80" t="str">
            <v>", "</v>
          </cell>
          <cell r="V80" t="str">
            <v>Antiguo Testamento</v>
          </cell>
          <cell r="AE80" t="str">
            <v>"], url: "</v>
          </cell>
          <cell r="AF80" t="str">
            <v>/cantos/resucito/e/elsenoresmipastor.html</v>
          </cell>
          <cell r="AG80" t="str">
            <v>/cantos/resucito/e/elsenoresmipastor.html</v>
          </cell>
          <cell r="AH80" t="str">
            <v>"},</v>
          </cell>
          <cell r="AI80" t="str">
            <v>e</v>
          </cell>
          <cell r="AJ80" t="str">
            <v>p</v>
          </cell>
          <cell r="AK80" t="str">
            <v>{id:77,title: "elsenoresmipastorEl Señor es mi pastor", subtitle: "Salmo 23 (22)", category: "PRECATECUMENADO", moments: ["Cuaresma", "Antiguo Testamento"], url: "/cantos/resucito/e/elsenoresmipastor.html/cantos/resucito/e/elsenoresmipastor.html"},</v>
          </cell>
          <cell r="AL80" t="str">
            <v>EL SEÑOR ES MI PASTOR</v>
          </cell>
          <cell r="AM80" t="str">
            <v>elseñoresmipastor</v>
          </cell>
          <cell r="AN80" t="str">
            <v>Salmo 23 (22)</v>
          </cell>
          <cell r="AP80" t="str">
            <v>CANTO</v>
          </cell>
          <cell r="AQ80" t="str">
            <v>EL SEÑOR ES MI PASTOR</v>
          </cell>
        </row>
        <row r="81">
          <cell r="A81">
            <v>62</v>
          </cell>
          <cell r="B81" t="str">
            <v>{id:</v>
          </cell>
          <cell r="C81">
            <v>78</v>
          </cell>
          <cell r="D81" t="str">
            <v>,</v>
          </cell>
          <cell r="E81" t="str">
            <v xml:space="preserve">title: </v>
          </cell>
          <cell r="F81" t="str">
            <v>"</v>
          </cell>
          <cell r="G81" t="str">
            <v>elsenormehadado</v>
          </cell>
          <cell r="H81" t="str">
            <v>El Señor me ha dado</v>
          </cell>
          <cell r="I81" t="str">
            <v>",</v>
          </cell>
          <cell r="J81" t="str">
            <v xml:space="preserve"> subtitle: </v>
          </cell>
          <cell r="K81" t="str">
            <v>"</v>
          </cell>
          <cell r="L81" t="str">
            <v>Isaías 50,4-10  - Tercer canto del Siervo de Yahveh</v>
          </cell>
          <cell r="M81" t="str">
            <v xml:space="preserve">", </v>
          </cell>
          <cell r="N81" t="str">
            <v xml:space="preserve">category: </v>
          </cell>
          <cell r="O81" t="str">
            <v>"</v>
          </cell>
          <cell r="P81" t="str">
            <v>PRECATECUMENADO</v>
          </cell>
          <cell r="Q81" t="str">
            <v>"</v>
          </cell>
          <cell r="R81" t="str">
            <v>, moments: [</v>
          </cell>
          <cell r="S81" t="str">
            <v>"</v>
          </cell>
          <cell r="T81" t="str">
            <v>Entrada</v>
          </cell>
          <cell r="U81" t="str">
            <v>", "</v>
          </cell>
          <cell r="V81" t="str">
            <v>Comunión</v>
          </cell>
          <cell r="W81" t="str">
            <v>", "</v>
          </cell>
          <cell r="X81" t="str">
            <v>Nuevo Testamento</v>
          </cell>
          <cell r="AE81" t="str">
            <v>"], url: "</v>
          </cell>
          <cell r="AF81" t="str">
            <v>/cantos/resucito/e/elsenormehadado.html</v>
          </cell>
          <cell r="AG81" t="str">
            <v>/cantos/resucito/e/elsenormehadado.html</v>
          </cell>
          <cell r="AH81" t="str">
            <v>"},</v>
          </cell>
          <cell r="AI81" t="str">
            <v>e</v>
          </cell>
          <cell r="AJ81" t="str">
            <v>p</v>
          </cell>
          <cell r="AK81" t="str">
            <v>{id:78,title: "elsenormehadadoEl Señor me ha dado", subtitle: "Isaías 50,4-10  - Tercer canto del Siervo de Yahveh", category: "PRECATECUMENADO", moments: ["Entrada", "Comunión", "Nuevo Testamento"], url: "/cantos/resucito/e/elsenormehadado.html/cantos/resucito/e/elsenormehadado.html"},</v>
          </cell>
          <cell r="AL81" t="str">
            <v>EL SEÑOR ME HA DADO</v>
          </cell>
          <cell r="AM81" t="str">
            <v>elseñormehadado</v>
          </cell>
          <cell r="AN81" t="str">
            <v>Isaías 50,4-10  - Tercer canto del Siervo de Yahveh</v>
          </cell>
          <cell r="AP81" t="str">
            <v>CANTO</v>
          </cell>
          <cell r="AQ81" t="str">
            <v>EL SEÑOR ME HA DADO</v>
          </cell>
        </row>
        <row r="82">
          <cell r="A82">
            <v>63</v>
          </cell>
          <cell r="B82" t="str">
            <v>{id:</v>
          </cell>
          <cell r="C82">
            <v>79</v>
          </cell>
          <cell r="D82" t="str">
            <v>,</v>
          </cell>
          <cell r="E82" t="str">
            <v xml:space="preserve">title: </v>
          </cell>
          <cell r="F82" t="str">
            <v>"</v>
          </cell>
          <cell r="G82" t="str">
            <v>elielilamasabactani</v>
          </cell>
          <cell r="H82" t="str">
            <v>Elí, Elí, lamá sabactaní</v>
          </cell>
          <cell r="I82" t="str">
            <v>",</v>
          </cell>
          <cell r="J82" t="str">
            <v xml:space="preserve"> subtitle: </v>
          </cell>
          <cell r="K82" t="str">
            <v>"</v>
          </cell>
          <cell r="L82" t="str">
            <v>Salmo 22 (21)</v>
          </cell>
          <cell r="M82" t="str">
            <v xml:space="preserve">", </v>
          </cell>
          <cell r="N82" t="str">
            <v xml:space="preserve">category: </v>
          </cell>
          <cell r="O82" t="str">
            <v>"</v>
          </cell>
          <cell r="P82" t="str">
            <v>PRECATECUMENADO</v>
          </cell>
          <cell r="Q82" t="str">
            <v>"</v>
          </cell>
          <cell r="R82" t="str">
            <v>, moments: [</v>
          </cell>
          <cell r="S82" t="str">
            <v>"</v>
          </cell>
          <cell r="T82" t="str">
            <v>Fracción del pan</v>
          </cell>
          <cell r="AE82" t="str">
            <v>"], url: "</v>
          </cell>
          <cell r="AF82" t="str">
            <v>/cantos/resucito/e/elielilamasabactani.html</v>
          </cell>
          <cell r="AG82" t="str">
            <v>/cantos/resucito/e/elielilamasabactani.html</v>
          </cell>
          <cell r="AH82" t="str">
            <v>"},</v>
          </cell>
          <cell r="AI82" t="str">
            <v>e</v>
          </cell>
          <cell r="AJ82" t="str">
            <v>p</v>
          </cell>
          <cell r="AK82" t="str">
            <v>{id:79,title: "elielilamasabactaniElí, Elí, lamá sabactaní", subtitle: "Salmo 22 (21)", category: "PRECATECUMENADO", moments: ["Fracción del pan"], url: "/cantos/resucito/e/elielilamasabactani.html/cantos/resucito/e/elielilamasabactani.html"},</v>
          </cell>
          <cell r="AL82" t="str">
            <v>ELÍ, ELÍ, LAMÁ SABACTANÍ</v>
          </cell>
          <cell r="AM82" t="str">
            <v>elí,elí,lamásabactaní</v>
          </cell>
          <cell r="AN82" t="str">
            <v>Salmo 22 (21)</v>
          </cell>
          <cell r="AP82" t="str">
            <v>CANTO</v>
          </cell>
          <cell r="AQ82" t="str">
            <v>ELÍ, ELÍ, LAMÁ SABACTANÍ</v>
          </cell>
        </row>
        <row r="83">
          <cell r="A83">
            <v>64</v>
          </cell>
          <cell r="B83" t="str">
            <v>{id:</v>
          </cell>
          <cell r="C83">
            <v>80</v>
          </cell>
          <cell r="D83" t="str">
            <v>,</v>
          </cell>
          <cell r="E83" t="str">
            <v xml:space="preserve">title: </v>
          </cell>
          <cell r="F83" t="str">
            <v>"</v>
          </cell>
          <cell r="G83" t="str">
            <v>enmediodeaquelgentio</v>
          </cell>
          <cell r="H83" t="str">
            <v>En medio de aquel gentío</v>
          </cell>
          <cell r="I83" t="str">
            <v>",</v>
          </cell>
          <cell r="J83" t="str">
            <v xml:space="preserve"> subtitle: </v>
          </cell>
          <cell r="K83" t="str">
            <v>"</v>
          </cell>
          <cell r="L83" t="str">
            <v>Lucas 8,42b-48</v>
          </cell>
          <cell r="M83" t="str">
            <v xml:space="preserve">", </v>
          </cell>
          <cell r="N83" t="str">
            <v xml:space="preserve">category: </v>
          </cell>
          <cell r="O83" t="str">
            <v>"</v>
          </cell>
          <cell r="P83" t="str">
            <v>PRECATECUMENADO</v>
          </cell>
          <cell r="Q83" t="str">
            <v>"</v>
          </cell>
          <cell r="R83" t="str">
            <v>, moments: [</v>
          </cell>
          <cell r="S83" t="str">
            <v>"</v>
          </cell>
          <cell r="T83" t="str">
            <v>Laudes/Visperas</v>
          </cell>
          <cell r="U83" t="str">
            <v>", "</v>
          </cell>
          <cell r="V83" t="str">
            <v>Fracción del pan</v>
          </cell>
          <cell r="W83" t="str">
            <v>", "</v>
          </cell>
          <cell r="X83" t="str">
            <v>Nuevo Testamento</v>
          </cell>
          <cell r="AE83" t="str">
            <v>"], url: "</v>
          </cell>
          <cell r="AF83" t="str">
            <v>/cantos/resucito/e/enmediodeaquelgentio.html</v>
          </cell>
          <cell r="AG83" t="str">
            <v>/cantos/resucito/e/enmediodeaquelgentio.html</v>
          </cell>
          <cell r="AH83" t="str">
            <v>"},</v>
          </cell>
          <cell r="AI83" t="str">
            <v>e</v>
          </cell>
          <cell r="AJ83" t="str">
            <v>p</v>
          </cell>
          <cell r="AK83" t="str">
            <v>{id:80,title: "enmediodeaquelgentioEn medio de aquel gentío", subtitle: "Lucas 8,42b-48", category: "PRECATECUMENADO", moments: ["Laudes/Visperas", "Fracción del pan", "Nuevo Testamento"], url: "/cantos/resucito/e/enmediodeaquelgentio.html/cantos/resucito/e/enmediodeaquelgentio.html"},</v>
          </cell>
          <cell r="AL83" t="str">
            <v>EN MEDIO DE AQUEL GENTÍO</v>
          </cell>
          <cell r="AM83" t="str">
            <v>enmediodeaquelgentío</v>
          </cell>
          <cell r="AN83" t="str">
            <v>Lucas 8,42b-48</v>
          </cell>
          <cell r="AP83" t="str">
            <v>CANTO</v>
          </cell>
          <cell r="AQ83" t="str">
            <v>EN MEDIO DE AQUEL GENTÍO</v>
          </cell>
        </row>
        <row r="84">
          <cell r="A84">
            <v>65</v>
          </cell>
          <cell r="B84" t="str">
            <v>{id:</v>
          </cell>
          <cell r="C84">
            <v>81</v>
          </cell>
          <cell r="D84" t="str">
            <v>,</v>
          </cell>
          <cell r="E84" t="str">
            <v xml:space="preserve">title: </v>
          </cell>
          <cell r="F84" t="str">
            <v>"</v>
          </cell>
          <cell r="G84" t="str">
            <v>enunanocheoscura</v>
          </cell>
          <cell r="H84" t="str">
            <v>En una noche oscura</v>
          </cell>
          <cell r="I84" t="str">
            <v>",</v>
          </cell>
          <cell r="J84" t="str">
            <v xml:space="preserve"> subtitle: </v>
          </cell>
          <cell r="K84" t="str">
            <v>"</v>
          </cell>
          <cell r="L84" t="str">
            <v>Subida al Monte Carmelo – San Juan de la Cruz</v>
          </cell>
          <cell r="M84" t="str">
            <v xml:space="preserve">", </v>
          </cell>
          <cell r="N84" t="str">
            <v xml:space="preserve">category: </v>
          </cell>
          <cell r="O84" t="str">
            <v>"</v>
          </cell>
          <cell r="P84" t="str">
            <v>PRECATECUMENADO</v>
          </cell>
          <cell r="Q84" t="str">
            <v>"</v>
          </cell>
          <cell r="R84" t="str">
            <v>, moments: [</v>
          </cell>
          <cell r="S84" t="str">
            <v>"</v>
          </cell>
          <cell r="T84" t="str">
            <v>Entrada</v>
          </cell>
          <cell r="U84" t="str">
            <v>", "</v>
          </cell>
          <cell r="V84" t="str">
            <v>Final</v>
          </cell>
          <cell r="W84" t="str">
            <v>", "</v>
          </cell>
          <cell r="X84" t="str">
            <v>Antiguo Testamento</v>
          </cell>
          <cell r="AE84" t="str">
            <v>"], url: "</v>
          </cell>
          <cell r="AF84" t="str">
            <v>/cantos/resucito/e/enunanocheoscura.html</v>
          </cell>
          <cell r="AG84" t="str">
            <v>/cantos/resucito/e/enunanocheoscura.html</v>
          </cell>
          <cell r="AH84" t="str">
            <v>"},</v>
          </cell>
          <cell r="AI84" t="str">
            <v>e</v>
          </cell>
          <cell r="AJ84" t="str">
            <v>p</v>
          </cell>
          <cell r="AK84" t="str">
            <v>{id:81,title: "enunanocheoscuraEn una noche oscura", subtitle: "Subida al Monte Carmelo – San Juan de la Cruz", category: "PRECATECUMENADO", moments: ["Entrada", "Final", "Antiguo Testamento"], url: "/cantos/resucito/e/enunanocheoscura.html/cantos/resucito/e/enunanocheoscura.html"},</v>
          </cell>
          <cell r="AL84" t="str">
            <v>EN UNA NOCHE OSCURA</v>
          </cell>
          <cell r="AM84" t="str">
            <v>enunanocheoscura</v>
          </cell>
          <cell r="AN84" t="str">
            <v>Subida al Monte Carmelo – San Juan de la Cruz</v>
          </cell>
          <cell r="AP84" t="str">
            <v>CANTO</v>
          </cell>
          <cell r="AQ84" t="str">
            <v>EN UNA NOCHE OSCURA</v>
          </cell>
        </row>
        <row r="85">
          <cell r="A85">
            <v>66</v>
          </cell>
          <cell r="B85" t="str">
            <v>{id:</v>
          </cell>
          <cell r="C85">
            <v>82</v>
          </cell>
          <cell r="D85" t="str">
            <v>,</v>
          </cell>
          <cell r="E85" t="str">
            <v xml:space="preserve">title: </v>
          </cell>
          <cell r="F85" t="str">
            <v>"</v>
          </cell>
          <cell r="G85" t="str">
            <v>eresdignodetomarellibro</v>
          </cell>
          <cell r="H85" t="str">
            <v>Eres digno de tomar el libro</v>
          </cell>
          <cell r="I85" t="str">
            <v>",</v>
          </cell>
          <cell r="J85" t="str">
            <v xml:space="preserve"> subtitle: </v>
          </cell>
          <cell r="K85" t="str">
            <v>"</v>
          </cell>
          <cell r="L85" t="str">
            <v>Apocalipsis 5,9ss</v>
          </cell>
          <cell r="M85" t="str">
            <v xml:space="preserve">", </v>
          </cell>
          <cell r="N85" t="str">
            <v xml:space="preserve">category: </v>
          </cell>
          <cell r="O85" t="str">
            <v>"</v>
          </cell>
          <cell r="P85" t="str">
            <v>PRECATECUMENADO</v>
          </cell>
          <cell r="Q85" t="str">
            <v>"</v>
          </cell>
          <cell r="R85" t="str">
            <v>, moments: [</v>
          </cell>
          <cell r="S85" t="str">
            <v>"</v>
          </cell>
          <cell r="T85" t="str">
            <v>Laudes/Visperas</v>
          </cell>
          <cell r="U85" t="str">
            <v>", "</v>
          </cell>
          <cell r="V85" t="str">
            <v>Antiguo Testamento</v>
          </cell>
          <cell r="AE85" t="str">
            <v>"], url: "</v>
          </cell>
          <cell r="AF85" t="str">
            <v>/cantos/resucito/e/eresdignodetomarellibro.html</v>
          </cell>
          <cell r="AG85" t="str">
            <v>/cantos/resucito/e/eresdignodetomarellibro.html</v>
          </cell>
          <cell r="AH85" t="str">
            <v>"},</v>
          </cell>
          <cell r="AI85" t="str">
            <v>e</v>
          </cell>
          <cell r="AJ85" t="str">
            <v>p</v>
          </cell>
          <cell r="AK85" t="str">
            <v>{id:82,title: "eresdignodetomarellibroEres digno de tomar el libro", subtitle: "Apocalipsis 5,9ss", category: "PRECATECUMENADO", moments: ["Laudes/Visperas", "Antiguo Testamento"], url: "/cantos/resucito/e/eresdignodetomarellibro.html/cantos/resucito/e/eresdignodetomarellibro.html"},</v>
          </cell>
          <cell r="AL85" t="str">
            <v>ERES DIGNO DE TOMAR EL LIBRO</v>
          </cell>
          <cell r="AM85" t="str">
            <v>eresdignodetomarellibro</v>
          </cell>
          <cell r="AN85" t="str">
            <v>Apocalipsis 5,9ss</v>
          </cell>
          <cell r="AP85" t="str">
            <v>CANTO</v>
          </cell>
          <cell r="AQ85" t="str">
            <v>ERES DIGNO DE TOMAR EL LIBRO</v>
          </cell>
        </row>
        <row r="86">
          <cell r="A86">
            <v>67</v>
          </cell>
          <cell r="B86" t="str">
            <v>{id:</v>
          </cell>
          <cell r="C86">
            <v>83</v>
          </cell>
          <cell r="D86" t="str">
            <v>,</v>
          </cell>
          <cell r="E86" t="str">
            <v xml:space="preserve">title: </v>
          </cell>
          <cell r="F86" t="str">
            <v>"</v>
          </cell>
          <cell r="G86" t="str">
            <v>ereshermoso</v>
          </cell>
          <cell r="H86" t="str">
            <v>Eres hermoso</v>
          </cell>
          <cell r="I86" t="str">
            <v>",</v>
          </cell>
          <cell r="J86" t="str">
            <v xml:space="preserve"> subtitle: </v>
          </cell>
          <cell r="K86" t="str">
            <v>"</v>
          </cell>
          <cell r="L86" t="str">
            <v xml:space="preserve">Salmo 45 (44) </v>
          </cell>
          <cell r="M86" t="str">
            <v xml:space="preserve">", </v>
          </cell>
          <cell r="N86" t="str">
            <v xml:space="preserve">category: </v>
          </cell>
          <cell r="O86" t="str">
            <v>"</v>
          </cell>
          <cell r="P86" t="str">
            <v>PRECATECUMENADO</v>
          </cell>
          <cell r="Q86" t="str">
            <v>"</v>
          </cell>
          <cell r="R86" t="str">
            <v>, moments: [</v>
          </cell>
          <cell r="S86" t="str">
            <v>"</v>
          </cell>
          <cell r="T86" t="str">
            <v>Entrada</v>
          </cell>
          <cell r="U86" t="str">
            <v>", "</v>
          </cell>
          <cell r="V86" t="str">
            <v>Fracción del pan</v>
          </cell>
          <cell r="W86" t="str">
            <v>", "</v>
          </cell>
          <cell r="X86" t="str">
            <v>Antiguo Testamento</v>
          </cell>
          <cell r="AE86" t="str">
            <v>"], url: "</v>
          </cell>
          <cell r="AF86" t="str">
            <v>/cantos/resucito/e/ereshermoso.html</v>
          </cell>
          <cell r="AG86" t="str">
            <v>/cantos/resucito/e/ereshermoso.html</v>
          </cell>
          <cell r="AH86" t="str">
            <v>"},</v>
          </cell>
          <cell r="AI86" t="str">
            <v>e</v>
          </cell>
          <cell r="AJ86" t="str">
            <v>p</v>
          </cell>
          <cell r="AK86" t="str">
            <v>{id:83,title: "ereshermosoEres hermoso", subtitle: "Salmo 45 (44) ", category: "PRECATECUMENADO", moments: ["Entrada", "Fracción del pan", "Antiguo Testamento"], url: "/cantos/resucito/e/ereshermoso.html/cantos/resucito/e/ereshermoso.html"},</v>
          </cell>
          <cell r="AL86" t="str">
            <v>ERES HERMOSO</v>
          </cell>
          <cell r="AM86" t="str">
            <v>ereshermoso</v>
          </cell>
          <cell r="AN86" t="str">
            <v xml:space="preserve">Salmo 45 (44) </v>
          </cell>
          <cell r="AP86" t="str">
            <v>CANTO</v>
          </cell>
          <cell r="AQ86" t="str">
            <v>ERES HERMOSO</v>
          </cell>
        </row>
        <row r="87">
          <cell r="A87">
            <v>68</v>
          </cell>
          <cell r="B87" t="str">
            <v>{id:</v>
          </cell>
          <cell r="C87">
            <v>84</v>
          </cell>
          <cell r="D87" t="str">
            <v>,</v>
          </cell>
          <cell r="E87" t="str">
            <v xml:space="preserve">title: </v>
          </cell>
          <cell r="F87" t="str">
            <v>"</v>
          </cell>
          <cell r="G87" t="str">
            <v>espaciente</v>
          </cell>
          <cell r="H87" t="str">
            <v>Es paciente</v>
          </cell>
          <cell r="I87" t="str">
            <v>",</v>
          </cell>
          <cell r="J87" t="str">
            <v xml:space="preserve"> subtitle: </v>
          </cell>
          <cell r="K87" t="str">
            <v>"</v>
          </cell>
          <cell r="L87" t="str">
            <v xml:space="preserve">Himno al Espíritu Santo (Kiko Argüello) </v>
          </cell>
          <cell r="M87" t="str">
            <v xml:space="preserve">", </v>
          </cell>
          <cell r="N87" t="str">
            <v xml:space="preserve">category: </v>
          </cell>
          <cell r="O87" t="str">
            <v>"</v>
          </cell>
          <cell r="P87" t="str">
            <v>PRECATECUMENADO</v>
          </cell>
          <cell r="Q87" t="str">
            <v>"</v>
          </cell>
          <cell r="R87" t="str">
            <v>, moments: [</v>
          </cell>
          <cell r="S87" t="str">
            <v>"</v>
          </cell>
          <cell r="AE87" t="str">
            <v>"], url: "</v>
          </cell>
          <cell r="AF87" t="str">
            <v>/cantos/resucito/e/espaciente.html</v>
          </cell>
          <cell r="AG87" t="str">
            <v>/cantos/resucito/e/espaciente.html</v>
          </cell>
          <cell r="AH87" t="str">
            <v>"},</v>
          </cell>
          <cell r="AI87" t="str">
            <v>e</v>
          </cell>
          <cell r="AJ87" t="str">
            <v>p</v>
          </cell>
          <cell r="AK87" t="str">
            <v>{id:84,title: "espacienteEs paciente", subtitle: "Himno al Espíritu Santo (Kiko Argüello) ", category: "PRECATECUMENADO", moments: [""], url: "/cantos/resucito/e/espaciente.html/cantos/resucito/e/espaciente.html"},</v>
          </cell>
          <cell r="AL87" t="str">
            <v>ES PACIENTE</v>
          </cell>
          <cell r="AM87" t="str">
            <v>espaciente</v>
          </cell>
          <cell r="AN87" t="str">
            <v xml:space="preserve">Himno al Espíritu Santo (Kiko Argüello) </v>
          </cell>
          <cell r="AP87" t="str">
            <v>CANTO</v>
          </cell>
          <cell r="AQ87" t="str">
            <v>ES PACIENTE</v>
          </cell>
        </row>
        <row r="88">
          <cell r="A88">
            <v>69</v>
          </cell>
          <cell r="B88" t="str">
            <v>{id:</v>
          </cell>
          <cell r="C88">
            <v>85</v>
          </cell>
          <cell r="D88" t="str">
            <v>,</v>
          </cell>
          <cell r="E88" t="str">
            <v xml:space="preserve">title: </v>
          </cell>
          <cell r="F88" t="str">
            <v>"</v>
          </cell>
          <cell r="G88" t="str">
            <v>escondemeenloocultodetutienda</v>
          </cell>
          <cell r="H88" t="str">
            <v>Escóndeme en lo oculto de tu tienda</v>
          </cell>
          <cell r="I88" t="str">
            <v>",</v>
          </cell>
          <cell r="J88" t="str">
            <v xml:space="preserve"> subtitle: </v>
          </cell>
          <cell r="K88" t="str">
            <v>"</v>
          </cell>
          <cell r="L88" t="str">
            <v>Salmo 27 (26)</v>
          </cell>
          <cell r="M88" t="str">
            <v xml:space="preserve">", </v>
          </cell>
          <cell r="N88" t="str">
            <v xml:space="preserve">category: </v>
          </cell>
          <cell r="O88" t="str">
            <v>"</v>
          </cell>
          <cell r="P88" t="str">
            <v>PRECATECUMENADO</v>
          </cell>
          <cell r="Q88" t="str">
            <v>"</v>
          </cell>
          <cell r="R88" t="str">
            <v>, moments: [</v>
          </cell>
          <cell r="S88" t="str">
            <v>"</v>
          </cell>
          <cell r="T88" t="str">
            <v>Antiguo Testamento</v>
          </cell>
          <cell r="AE88" t="str">
            <v>"], url: "</v>
          </cell>
          <cell r="AF88" t="str">
            <v>/cantos/resucito/e/escondemeenloocultodetutienda.html</v>
          </cell>
          <cell r="AG88" t="str">
            <v>/cantos/resucito/e/escondemeenloocultodetutienda.html</v>
          </cell>
          <cell r="AH88" t="str">
            <v>"},</v>
          </cell>
          <cell r="AI88" t="str">
            <v>e</v>
          </cell>
          <cell r="AJ88" t="str">
            <v>p</v>
          </cell>
          <cell r="AK88" t="str">
            <v>{id:85,title: "escondemeenloocultodetutiendaEscóndeme en lo oculto de tu tienda", subtitle: "Salmo 27 (26)", category: "PRECATECUMENADO", moments: ["Antiguo Testamento"], url: "/cantos/resucito/e/escondemeenloocultodetutienda.html/cantos/resucito/e/escondemeenloocultodetutienda.html"},</v>
          </cell>
          <cell r="AL88" t="str">
            <v>ESCÓNDEME EN LO OCULTO DE TU TIENDA</v>
          </cell>
          <cell r="AM88" t="str">
            <v>escóndemeenloocultodetutienda</v>
          </cell>
          <cell r="AN88" t="str">
            <v>Salmo 27 (26)</v>
          </cell>
          <cell r="AP88" t="str">
            <v>CANTO</v>
          </cell>
          <cell r="AQ88" t="str">
            <v>ESCÓNDEME EN LO OCULTO DE TU TIENDA</v>
          </cell>
        </row>
        <row r="89">
          <cell r="A89">
            <v>70</v>
          </cell>
          <cell r="B89" t="str">
            <v>{id:</v>
          </cell>
          <cell r="C89">
            <v>86</v>
          </cell>
          <cell r="D89" t="str">
            <v>,</v>
          </cell>
          <cell r="E89" t="str">
            <v xml:space="preserve">title: </v>
          </cell>
          <cell r="F89" t="str">
            <v>"</v>
          </cell>
          <cell r="G89" t="str">
            <v>escuchadislaslejanas</v>
          </cell>
          <cell r="H89" t="str">
            <v>Escuchad, islas lejanas</v>
          </cell>
          <cell r="I89" t="str">
            <v>",</v>
          </cell>
          <cell r="J89" t="str">
            <v xml:space="preserve"> subtitle: </v>
          </cell>
          <cell r="K89" t="str">
            <v>"</v>
          </cell>
          <cell r="L89" t="str">
            <v>Isaias 49,1-16 - Segundo canto de Siervo de Yahveh</v>
          </cell>
          <cell r="M89" t="str">
            <v xml:space="preserve">", </v>
          </cell>
          <cell r="N89" t="str">
            <v xml:space="preserve">category: </v>
          </cell>
          <cell r="O89" t="str">
            <v>"</v>
          </cell>
          <cell r="P89" t="str">
            <v>PRECATECUMENADO</v>
          </cell>
          <cell r="Q89" t="str">
            <v>"</v>
          </cell>
          <cell r="R89" t="str">
            <v>, moments: [</v>
          </cell>
          <cell r="S89" t="str">
            <v>"</v>
          </cell>
          <cell r="T89" t="str">
            <v>Pascua</v>
          </cell>
          <cell r="U89" t="str">
            <v>", "</v>
          </cell>
          <cell r="V89" t="str">
            <v>Fracción del Fracción del pan</v>
          </cell>
          <cell r="W89" t="str">
            <v>", "</v>
          </cell>
          <cell r="X89" t="str">
            <v>Comunión</v>
          </cell>
          <cell r="Y89" t="str">
            <v>", "</v>
          </cell>
          <cell r="Z89" t="str">
            <v>Nuevo Testamento</v>
          </cell>
          <cell r="AE89" t="str">
            <v>"], url: "</v>
          </cell>
          <cell r="AF89" t="str">
            <v>/cantos/resucito/e/escuchadislaslejanas.html</v>
          </cell>
          <cell r="AG89" t="str">
            <v>/cantos/resucito/e/escuchadislaslejanas.html</v>
          </cell>
          <cell r="AH89" t="str">
            <v>"},</v>
          </cell>
          <cell r="AI89" t="str">
            <v>e</v>
          </cell>
          <cell r="AJ89" t="str">
            <v>p</v>
          </cell>
          <cell r="AK89" t="str">
            <v>{id:86,title: "escuchadislaslejanasEscuchad, islas lejanas", subtitle: "Isaias 49,1-16 - Segundo canto de Siervo de Yahveh", category: "PRECATECUMENADO", moments: ["Pascua", "Fracción del Fracción del pan", "Comunión", "Nuevo Testamento"], url: "/cantos/resucito/e/escuchadislaslejanas.html/cantos/resucito/e/escuchadislaslejanas.html"},</v>
          </cell>
          <cell r="AL89" t="str">
            <v>ESCUCHAD, ISLAS LEJANAS</v>
          </cell>
          <cell r="AM89" t="str">
            <v>escuchad,islaslejanas</v>
          </cell>
          <cell r="AN89" t="str">
            <v>Isaias 49,1-16 - Segundo canto de Siervo de Yahveh</v>
          </cell>
          <cell r="AP89" t="str">
            <v>CANTO</v>
          </cell>
          <cell r="AQ89" t="str">
            <v>ESCUCHAD, ISLAS LEJANAS</v>
          </cell>
        </row>
        <row r="90">
          <cell r="A90">
            <v>71</v>
          </cell>
          <cell r="B90" t="str">
            <v>{id:</v>
          </cell>
          <cell r="C90">
            <v>87</v>
          </cell>
          <cell r="D90" t="str">
            <v>,</v>
          </cell>
          <cell r="E90" t="str">
            <v xml:space="preserve">title: </v>
          </cell>
          <cell r="F90" t="str">
            <v>"</v>
          </cell>
          <cell r="G90" t="str">
            <v>esteeseldiaenqueactuoelsenor</v>
          </cell>
          <cell r="H90" t="str">
            <v>Éste es el día en que actuó el Señor</v>
          </cell>
          <cell r="I90" t="str">
            <v>",</v>
          </cell>
          <cell r="J90" t="str">
            <v xml:space="preserve"> subtitle: </v>
          </cell>
          <cell r="K90" t="str">
            <v>"</v>
          </cell>
          <cell r="L90" t="str">
            <v>Sal 118 (117)</v>
          </cell>
          <cell r="M90" t="str">
            <v xml:space="preserve">", </v>
          </cell>
          <cell r="N90" t="str">
            <v xml:space="preserve">category: </v>
          </cell>
          <cell r="O90" t="str">
            <v>"</v>
          </cell>
          <cell r="P90" t="str">
            <v>PRECATECUMENADO</v>
          </cell>
          <cell r="Q90" t="str">
            <v>"</v>
          </cell>
          <cell r="R90" t="str">
            <v>, moments: [</v>
          </cell>
          <cell r="S90" t="str">
            <v>"</v>
          </cell>
          <cell r="T90" t="str">
            <v>Paz</v>
          </cell>
          <cell r="AE90" t="str">
            <v>"], url: "</v>
          </cell>
          <cell r="AF90" t="str">
            <v>/cantos/resucito/é/esteeseldiaenqueactuoelsenor.html</v>
          </cell>
          <cell r="AG90" t="str">
            <v>/cantos/resucito/é/esteeseldiaenqueactuoelsenor.html</v>
          </cell>
          <cell r="AH90" t="str">
            <v>"},</v>
          </cell>
          <cell r="AI90" t="str">
            <v>é</v>
          </cell>
          <cell r="AJ90" t="str">
            <v>p</v>
          </cell>
          <cell r="AK90" t="str">
            <v>{id:87,title: "esteeseldiaenqueactuoelsenorÉste es el día en que actuó el Señor", subtitle: "Sal 118 (117)", category: "PRECATECUMENADO", moments: ["Paz"], url: "/cantos/resucito/é/esteeseldiaenqueactuoelsenor.html/cantos/resucito/é/esteeseldiaenqueactuoelsenor.html"},</v>
          </cell>
          <cell r="AL90" t="str">
            <v>ÉSTE ES EL DÍA EN QUE ACTUÓ EL SEÑOR</v>
          </cell>
          <cell r="AM90" t="str">
            <v>ésteeseldíaenqueactuóelseñor</v>
          </cell>
          <cell r="AN90" t="str">
            <v>Sal 118 (117)</v>
          </cell>
          <cell r="AP90" t="str">
            <v>CANTO</v>
          </cell>
          <cell r="AQ90" t="str">
            <v>ÉSTE ES EL DÍA EN QUE ACTUÓ EL SEÑOR</v>
          </cell>
        </row>
        <row r="91">
          <cell r="A91">
            <v>72</v>
          </cell>
          <cell r="B91" t="str">
            <v>{id:</v>
          </cell>
          <cell r="C91">
            <v>88</v>
          </cell>
          <cell r="D91" t="str">
            <v>,</v>
          </cell>
          <cell r="E91" t="str">
            <v xml:space="preserve">title: </v>
          </cell>
          <cell r="F91" t="str">
            <v>"</v>
          </cell>
          <cell r="G91" t="str">
            <v>esteeselmandamientomio</v>
          </cell>
          <cell r="H91" t="str">
            <v>Este es el mandamiento mío</v>
          </cell>
          <cell r="I91" t="str">
            <v>",</v>
          </cell>
          <cell r="J91" t="str">
            <v xml:space="preserve"> subtitle: </v>
          </cell>
          <cell r="K91" t="str">
            <v>"</v>
          </cell>
          <cell r="L91" t="str">
            <v>Jn 15,12ss</v>
          </cell>
          <cell r="M91" t="str">
            <v xml:space="preserve">", </v>
          </cell>
          <cell r="N91" t="str">
            <v xml:space="preserve">category: </v>
          </cell>
          <cell r="O91" t="str">
            <v>"</v>
          </cell>
          <cell r="P91" t="str">
            <v>PRECATECUMENADO</v>
          </cell>
          <cell r="Q91" t="str">
            <v>"</v>
          </cell>
          <cell r="R91" t="str">
            <v>, moments: [</v>
          </cell>
          <cell r="S91" t="str">
            <v>"</v>
          </cell>
          <cell r="T91" t="str">
            <v>Cuaresma</v>
          </cell>
          <cell r="U91" t="str">
            <v>", "</v>
          </cell>
          <cell r="V91" t="str">
            <v>Fracción del pan</v>
          </cell>
          <cell r="AE91" t="str">
            <v>"], url: "</v>
          </cell>
          <cell r="AF91" t="str">
            <v>/cantos/resucito/e/esteeselmandamientomio.html</v>
          </cell>
          <cell r="AG91" t="str">
            <v>/cantos/resucito/e/esteeselmandamientomio.html</v>
          </cell>
          <cell r="AH91" t="str">
            <v>"},</v>
          </cell>
          <cell r="AI91" t="str">
            <v>e</v>
          </cell>
          <cell r="AJ91" t="str">
            <v>p</v>
          </cell>
          <cell r="AK91" t="str">
            <v>{id:88,title: "esteeselmandamientomioEste es el mandamiento mío", subtitle: "Jn 15,12ss", category: "PRECATECUMENADO", moments: ["Cuaresma", "Fracción del pan"], url: "/cantos/resucito/e/esteeselmandamientomio.html/cantos/resucito/e/esteeselmandamientomio.html"},</v>
          </cell>
          <cell r="AL91" t="str">
            <v>ESTE ES EL MANDAMIENTO MÍO</v>
          </cell>
          <cell r="AM91" t="str">
            <v>esteeselmandamientomío</v>
          </cell>
          <cell r="AN91" t="str">
            <v>Jn 15,12ss</v>
          </cell>
          <cell r="AP91" t="str">
            <v>CANTO</v>
          </cell>
          <cell r="AQ91" t="str">
            <v>ESTE ES EL MANDAMIENTO MÍO</v>
          </cell>
        </row>
        <row r="92">
          <cell r="A92">
            <v>73</v>
          </cell>
          <cell r="B92" t="str">
            <v>{id:</v>
          </cell>
          <cell r="C92">
            <v>89</v>
          </cell>
          <cell r="D92" t="str">
            <v>,</v>
          </cell>
          <cell r="E92" t="str">
            <v xml:space="preserve">title: </v>
          </cell>
          <cell r="F92" t="str">
            <v>"</v>
          </cell>
          <cell r="G92" t="str">
            <v>evenushalomalejem</v>
          </cell>
          <cell r="H92" t="str">
            <v>Evenu shalom alejem</v>
          </cell>
          <cell r="I92" t="str">
            <v>",</v>
          </cell>
          <cell r="J92" t="str">
            <v xml:space="preserve"> subtitle: </v>
          </cell>
          <cell r="K92" t="str">
            <v>"</v>
          </cell>
          <cell r="L92" t="str">
            <v>Melodía hebraica</v>
          </cell>
          <cell r="M92" t="str">
            <v xml:space="preserve">", </v>
          </cell>
          <cell r="N92" t="str">
            <v xml:space="preserve">category: </v>
          </cell>
          <cell r="O92" t="str">
            <v>"</v>
          </cell>
          <cell r="P92" t="str">
            <v>PRECATECUMENADO</v>
          </cell>
          <cell r="Q92" t="str">
            <v>"</v>
          </cell>
          <cell r="R92" t="str">
            <v>, moments: [</v>
          </cell>
          <cell r="S92" t="str">
            <v>"</v>
          </cell>
          <cell r="T92" t="str">
            <v>Antiguo Testamento</v>
          </cell>
          <cell r="AE92" t="str">
            <v>"], url: "</v>
          </cell>
          <cell r="AF92" t="str">
            <v>/cantos/resucito/e/evenushalomalejem.html</v>
          </cell>
          <cell r="AG92" t="str">
            <v>/cantos/resucito/e/evenushalomalejem.html</v>
          </cell>
          <cell r="AH92" t="str">
            <v>"},</v>
          </cell>
          <cell r="AI92" t="str">
            <v>e</v>
          </cell>
          <cell r="AJ92" t="str">
            <v>p</v>
          </cell>
          <cell r="AK92" t="str">
            <v>{id:89,title: "evenushalomalejemEvenu shalom alejem", subtitle: "Melodía hebraica", category: "PRECATECUMENADO", moments: ["Antiguo Testamento"], url: "/cantos/resucito/e/evenushalomalejem.html/cantos/resucito/e/evenushalomalejem.html"},</v>
          </cell>
          <cell r="AL92" t="str">
            <v>EVENU SHALOM ALEJEM</v>
          </cell>
          <cell r="AM92" t="str">
            <v>evenushalomalejem</v>
          </cell>
          <cell r="AN92" t="str">
            <v>Melodía hebraica</v>
          </cell>
          <cell r="AP92" t="str">
            <v>CANTO</v>
          </cell>
          <cell r="AQ92" t="str">
            <v>EVENU SHALOM ALEJEM</v>
          </cell>
        </row>
        <row r="93">
          <cell r="A93">
            <v>74</v>
          </cell>
          <cell r="B93" t="str">
            <v>{id:</v>
          </cell>
          <cell r="C93">
            <v>90</v>
          </cell>
          <cell r="D93" t="str">
            <v>,</v>
          </cell>
          <cell r="E93" t="str">
            <v xml:space="preserve">title: </v>
          </cell>
          <cell r="F93" t="str">
            <v>"</v>
          </cell>
          <cell r="G93" t="str">
            <v>extiendomismanos</v>
          </cell>
          <cell r="H93" t="str">
            <v>Extiendo mis manos</v>
          </cell>
          <cell r="I93" t="str">
            <v>",</v>
          </cell>
          <cell r="J93" t="str">
            <v xml:space="preserve"> subtitle: </v>
          </cell>
          <cell r="K93" t="str">
            <v>"</v>
          </cell>
          <cell r="L93" t="str">
            <v>Oda XXVII de Salomón</v>
          </cell>
          <cell r="M93" t="str">
            <v xml:space="preserve">", </v>
          </cell>
          <cell r="N93" t="str">
            <v xml:space="preserve">category: </v>
          </cell>
          <cell r="O93" t="str">
            <v>"</v>
          </cell>
          <cell r="P93" t="str">
            <v>PRECATECUMENADO</v>
          </cell>
          <cell r="Q93" t="str">
            <v>"</v>
          </cell>
          <cell r="R93" t="str">
            <v>, moments: [</v>
          </cell>
          <cell r="S93" t="str">
            <v>"</v>
          </cell>
          <cell r="T93" t="str">
            <v>Antiguo Testamento</v>
          </cell>
          <cell r="AE93" t="str">
            <v>"], url: "</v>
          </cell>
          <cell r="AF93" t="str">
            <v>/cantos/resucito/e/extiendomismanos.html</v>
          </cell>
          <cell r="AG93" t="str">
            <v>/cantos/resucito/e/extiendomismanos.html</v>
          </cell>
          <cell r="AH93" t="str">
            <v>"},</v>
          </cell>
          <cell r="AI93" t="str">
            <v>e</v>
          </cell>
          <cell r="AJ93" t="str">
            <v>p</v>
          </cell>
          <cell r="AK93" t="str">
            <v>{id:90,title: "extiendomismanosExtiendo mis manos", subtitle: "Oda XXVII de Salomón", category: "PRECATECUMENADO", moments: ["Antiguo Testamento"], url: "/cantos/resucito/e/extiendomismanos.html/cantos/resucito/e/extiendomismanos.html"},</v>
          </cell>
          <cell r="AL93" t="str">
            <v>EXTIENDO MIS MANOS</v>
          </cell>
          <cell r="AM93" t="str">
            <v>extiendomismanos</v>
          </cell>
          <cell r="AN93" t="str">
            <v>Oda XXVII de Salomón</v>
          </cell>
          <cell r="AP93" t="str">
            <v>CANTO</v>
          </cell>
          <cell r="AQ93" t="str">
            <v>EXTIENDO MIS MANOS</v>
          </cell>
        </row>
        <row r="94">
          <cell r="A94">
            <v>75</v>
          </cell>
          <cell r="B94" t="str">
            <v>{id:</v>
          </cell>
          <cell r="C94">
            <v>91</v>
          </cell>
          <cell r="D94" t="str">
            <v>,</v>
          </cell>
          <cell r="E94" t="str">
            <v xml:space="preserve">title: </v>
          </cell>
          <cell r="F94" t="str">
            <v>"</v>
          </cell>
          <cell r="G94" t="str">
            <v>exultadjustosenelsenor</v>
          </cell>
          <cell r="H94" t="str">
            <v>Exultad, justos, en el Señor</v>
          </cell>
          <cell r="I94" t="str">
            <v>",</v>
          </cell>
          <cell r="J94" t="str">
            <v xml:space="preserve"> subtitle: </v>
          </cell>
          <cell r="K94" t="str">
            <v>"</v>
          </cell>
          <cell r="L94" t="str">
            <v>Sal 33 (32)</v>
          </cell>
          <cell r="M94" t="str">
            <v xml:space="preserve">", </v>
          </cell>
          <cell r="N94" t="str">
            <v xml:space="preserve">category: </v>
          </cell>
          <cell r="O94" t="str">
            <v>"</v>
          </cell>
          <cell r="P94" t="str">
            <v>PRECATECUMENADO</v>
          </cell>
          <cell r="Q94" t="str">
            <v>"</v>
          </cell>
          <cell r="R94" t="str">
            <v>, moments: [</v>
          </cell>
          <cell r="S94" t="str">
            <v>"</v>
          </cell>
          <cell r="T94" t="str">
            <v>Pascua</v>
          </cell>
          <cell r="AE94" t="str">
            <v>"], url: "</v>
          </cell>
          <cell r="AF94" t="str">
            <v>/cantos/resucito/e/exultadjustosenelsenor.html</v>
          </cell>
          <cell r="AG94" t="str">
            <v>/cantos/resucito/e/exultadjustosenelsenor.html</v>
          </cell>
          <cell r="AH94" t="str">
            <v>"},</v>
          </cell>
          <cell r="AI94" t="str">
            <v>e</v>
          </cell>
          <cell r="AJ94" t="str">
            <v>p</v>
          </cell>
          <cell r="AK94" t="str">
            <v>{id:91,title: "exultadjustosenelsenorExultad, justos, en el Señor", subtitle: "Sal 33 (32)", category: "PRECATECUMENADO", moments: ["Pascua"], url: "/cantos/resucito/e/exultadjustosenelsenor.html/cantos/resucito/e/exultadjustosenelsenor.html"},</v>
          </cell>
          <cell r="AL94" t="str">
            <v>EXULTAD, JUSTOS, EN EL SEÑOR</v>
          </cell>
          <cell r="AM94" t="str">
            <v>exultad,justos,enelseñor</v>
          </cell>
          <cell r="AN94" t="str">
            <v>Sal 33 (32)</v>
          </cell>
          <cell r="AP94" t="str">
            <v>CANTO</v>
          </cell>
          <cell r="AQ94" t="str">
            <v>EXULTAD, JUSTOS, EN EL SEÑOR</v>
          </cell>
        </row>
        <row r="95">
          <cell r="A95">
            <v>76</v>
          </cell>
          <cell r="B95" t="str">
            <v>{id:</v>
          </cell>
          <cell r="C95">
            <v>92</v>
          </cell>
          <cell r="D95" t="str">
            <v>,</v>
          </cell>
          <cell r="E95" t="str">
            <v xml:space="preserve">title: </v>
          </cell>
          <cell r="F95" t="str">
            <v>"</v>
          </cell>
          <cell r="G95" t="str">
            <v>felicidadparaelhombre</v>
          </cell>
          <cell r="H95" t="str">
            <v>Felicidad para el hombre</v>
          </cell>
          <cell r="I95" t="str">
            <v>",</v>
          </cell>
          <cell r="J95" t="str">
            <v xml:space="preserve"> subtitle: </v>
          </cell>
          <cell r="K95" t="str">
            <v>"</v>
          </cell>
          <cell r="L95" t="str">
            <v>Sal 128 (127)</v>
          </cell>
          <cell r="M95" t="str">
            <v xml:space="preserve">", </v>
          </cell>
          <cell r="N95" t="str">
            <v xml:space="preserve">category: </v>
          </cell>
          <cell r="O95" t="str">
            <v>"</v>
          </cell>
          <cell r="P95" t="str">
            <v>PRECATECUMENADO</v>
          </cell>
          <cell r="Q95" t="str">
            <v>"</v>
          </cell>
          <cell r="R95" t="str">
            <v>, moments: [</v>
          </cell>
          <cell r="S95" t="str">
            <v>"</v>
          </cell>
          <cell r="T95" t="str">
            <v>Paz</v>
          </cell>
          <cell r="U95" t="str">
            <v>", "</v>
          </cell>
          <cell r="V95" t="str">
            <v>Comunión</v>
          </cell>
          <cell r="W95" t="str">
            <v>", "</v>
          </cell>
          <cell r="X95" t="str">
            <v>Final</v>
          </cell>
          <cell r="Y95" t="str">
            <v>", "</v>
          </cell>
          <cell r="Z95" t="str">
            <v>Antiguo Testamento</v>
          </cell>
          <cell r="AE95" t="str">
            <v>"], url: "</v>
          </cell>
          <cell r="AF95" t="str">
            <v>/cantos/resucito/f/felicidadparaelhombre.html</v>
          </cell>
          <cell r="AG95" t="str">
            <v>/cantos/resucito/f/felicidadparaelhombre.html</v>
          </cell>
          <cell r="AH95" t="str">
            <v>"},</v>
          </cell>
          <cell r="AI95" t="str">
            <v>f</v>
          </cell>
          <cell r="AJ95" t="str">
            <v>p</v>
          </cell>
          <cell r="AK95" t="str">
            <v>{id:92,title: "felicidadparaelhombreFelicidad para el hombre", subtitle: "Sal 128 (127)", category: "PRECATECUMENADO", moments: ["Paz", "Comunión", "Final", "Antiguo Testamento"], url: "/cantos/resucito/f/felicidadparaelhombre.html/cantos/resucito/f/felicidadparaelhombre.html"},</v>
          </cell>
          <cell r="AL95" t="str">
            <v>FELICIDAD PARA EL HOMBRE</v>
          </cell>
          <cell r="AM95" t="str">
            <v>felicidadparaelhombre</v>
          </cell>
          <cell r="AN95" t="str">
            <v>Sal 128 (127)</v>
          </cell>
          <cell r="AP95" t="str">
            <v>CANTO</v>
          </cell>
          <cell r="AQ95" t="str">
            <v>FELICIDAD PARA EL HOMBRE</v>
          </cell>
        </row>
        <row r="96">
          <cell r="A96">
            <v>188</v>
          </cell>
          <cell r="B96" t="str">
            <v>{id:</v>
          </cell>
          <cell r="C96">
            <v>93</v>
          </cell>
          <cell r="D96" t="str">
            <v>,</v>
          </cell>
          <cell r="E96" t="str">
            <v xml:space="preserve">title: </v>
          </cell>
          <cell r="F96" t="str">
            <v>"</v>
          </cell>
          <cell r="G96" t="str">
            <v>gloriaadiosenloaltodelcielo</v>
          </cell>
          <cell r="H96" t="str">
            <v>Gloria a Dios en lo alto del cielo</v>
          </cell>
          <cell r="I96" t="str">
            <v>",</v>
          </cell>
          <cell r="J96" t="str">
            <v xml:space="preserve"> subtitle: </v>
          </cell>
          <cell r="K96" t="str">
            <v>"</v>
          </cell>
          <cell r="L96" t="str">
            <v>Himno Litúrgico</v>
          </cell>
          <cell r="M96" t="str">
            <v xml:space="preserve">", </v>
          </cell>
          <cell r="N96" t="str">
            <v xml:space="preserve">category: </v>
          </cell>
          <cell r="O96" t="str">
            <v>"</v>
          </cell>
          <cell r="P96" t="str">
            <v>LITÚRGICOS</v>
          </cell>
          <cell r="Q96" t="str">
            <v>"</v>
          </cell>
          <cell r="R96" t="str">
            <v>, moments: [</v>
          </cell>
          <cell r="S96" t="str">
            <v>"</v>
          </cell>
          <cell r="T96" t="str">
            <v>Entrada</v>
          </cell>
          <cell r="U96" t="str">
            <v>", "</v>
          </cell>
          <cell r="V96" t="str">
            <v>Antiguo Testamento</v>
          </cell>
          <cell r="AE96" t="str">
            <v>"], url: "</v>
          </cell>
          <cell r="AF96" t="str">
            <v>/cantos/resucito/g/gloriaadiosenloaltodelcielo.html</v>
          </cell>
          <cell r="AG96" t="str">
            <v>/cantos/resucito/g/gloriaadiosenloaltodelcielo.html</v>
          </cell>
          <cell r="AH96" t="str">
            <v>"},</v>
          </cell>
          <cell r="AI96" t="str">
            <v>g</v>
          </cell>
          <cell r="AJ96" t="str">
            <v>l</v>
          </cell>
          <cell r="AK96" t="str">
            <v>{id:93,title: "gloriaadiosenloaltodelcieloGloria a Dios en lo alto del cielo", subtitle: "Himno Litúrgico", category: "LITÚRGICOS", moments: ["Entrada", "Antiguo Testamento"], url: "/cantos/resucito/g/gloriaadiosenloaltodelcielo.html/cantos/resucito/g/gloriaadiosenloaltodelcielo.html"},</v>
          </cell>
          <cell r="AL96" t="str">
            <v>GLORIA A DIOS EN LO ALTO DEL CIELO</v>
          </cell>
          <cell r="AM96" t="str">
            <v>gloriaadiosenloaltodelcielo</v>
          </cell>
          <cell r="AN96" t="str">
            <v>Himno Litúrgico</v>
          </cell>
          <cell r="AP96" t="str">
            <v>CANTO</v>
          </cell>
          <cell r="AQ96" t="str">
            <v>GLORIA A DIOS EN LO ALTO DEL CIELO</v>
          </cell>
        </row>
        <row r="97">
          <cell r="A97">
            <v>77</v>
          </cell>
          <cell r="B97" t="str">
            <v>{id:</v>
          </cell>
          <cell r="C97">
            <v>94</v>
          </cell>
          <cell r="D97" t="str">
            <v>,</v>
          </cell>
          <cell r="E97" t="str">
            <v xml:space="preserve">title: </v>
          </cell>
          <cell r="F97" t="str">
            <v>"</v>
          </cell>
          <cell r="G97" t="str">
            <v>graciasayahveh</v>
          </cell>
          <cell r="H97" t="str">
            <v>Gracias a Yahveh</v>
          </cell>
          <cell r="I97" t="str">
            <v>",</v>
          </cell>
          <cell r="J97" t="str">
            <v xml:space="preserve"> subtitle: </v>
          </cell>
          <cell r="K97" t="str">
            <v>"</v>
          </cell>
          <cell r="L97" t="str">
            <v>Sal 136 (135) - Melodía hebraica</v>
          </cell>
          <cell r="M97" t="str">
            <v xml:space="preserve">", </v>
          </cell>
          <cell r="N97" t="str">
            <v xml:space="preserve">category: </v>
          </cell>
          <cell r="O97" t="str">
            <v>"</v>
          </cell>
          <cell r="P97" t="str">
            <v>PRECATECUMENADO</v>
          </cell>
          <cell r="Q97" t="str">
            <v>"</v>
          </cell>
          <cell r="R97" t="str">
            <v>, moments: [</v>
          </cell>
          <cell r="S97" t="str">
            <v>"</v>
          </cell>
          <cell r="T97" t="str">
            <v>Entrada</v>
          </cell>
          <cell r="AE97" t="str">
            <v>"], url: "</v>
          </cell>
          <cell r="AF97" t="str">
            <v>/cantos/resucito/g/graciasayahveh.html</v>
          </cell>
          <cell r="AG97" t="str">
            <v>/cantos/resucito/g/graciasayahveh.html</v>
          </cell>
          <cell r="AH97" t="str">
            <v>"},</v>
          </cell>
          <cell r="AI97" t="str">
            <v>g</v>
          </cell>
          <cell r="AJ97" t="str">
            <v>p</v>
          </cell>
          <cell r="AK97" t="str">
            <v>{id:94,title: "graciasayahvehGracias a Yahveh", subtitle: "Sal 136 (135) - Melodía hebraica", category: "PRECATECUMENADO", moments: ["Entrada"], url: "/cantos/resucito/g/graciasayahveh.html/cantos/resucito/g/graciasayahveh.html"},</v>
          </cell>
          <cell r="AL97" t="str">
            <v>GRACIAS A YAHVEH</v>
          </cell>
          <cell r="AM97" t="str">
            <v>graciasayahveh</v>
          </cell>
          <cell r="AN97" t="str">
            <v>Sal 136 (135) - Melodía hebraica</v>
          </cell>
          <cell r="AP97" t="str">
            <v>CANTO</v>
          </cell>
          <cell r="AQ97" t="str">
            <v>GRACIAS A YAHVEH</v>
          </cell>
        </row>
        <row r="98">
          <cell r="A98">
            <v>78</v>
          </cell>
          <cell r="B98" t="str">
            <v>{id:</v>
          </cell>
          <cell r="C98">
            <v>95</v>
          </cell>
          <cell r="D98" t="str">
            <v>,</v>
          </cell>
          <cell r="E98" t="str">
            <v xml:space="preserve">title: </v>
          </cell>
          <cell r="F98" t="str">
            <v>"</v>
          </cell>
          <cell r="G98" t="str">
            <v>gritadjubilosos</v>
          </cell>
          <cell r="H98" t="str">
            <v>Gritad jubilosos</v>
          </cell>
          <cell r="I98" t="str">
            <v>",</v>
          </cell>
          <cell r="J98" t="str">
            <v xml:space="preserve"> subtitle: </v>
          </cell>
          <cell r="K98" t="str">
            <v>"</v>
          </cell>
          <cell r="L98" t="str">
            <v>Isaías 12,1ss</v>
          </cell>
          <cell r="M98" t="str">
            <v xml:space="preserve">", </v>
          </cell>
          <cell r="N98" t="str">
            <v xml:space="preserve">category: </v>
          </cell>
          <cell r="O98" t="str">
            <v>"</v>
          </cell>
          <cell r="P98" t="str">
            <v>PRECATECUMENADO</v>
          </cell>
          <cell r="Q98" t="str">
            <v>"</v>
          </cell>
          <cell r="R98" t="str">
            <v>, moments: [</v>
          </cell>
          <cell r="S98" t="str">
            <v>"</v>
          </cell>
          <cell r="T98" t="str">
            <v>Cuaresma</v>
          </cell>
          <cell r="U98" t="str">
            <v>", "</v>
          </cell>
          <cell r="V98" t="str">
            <v>Antiguo Testamento</v>
          </cell>
          <cell r="AE98" t="str">
            <v>"], url: "</v>
          </cell>
          <cell r="AF98" t="str">
            <v>/cantos/resucito/g/gritadjubilosos.html</v>
          </cell>
          <cell r="AG98" t="str">
            <v>/cantos/resucito/g/gritadjubilosos.html</v>
          </cell>
          <cell r="AH98" t="str">
            <v>"},</v>
          </cell>
          <cell r="AI98" t="str">
            <v>g</v>
          </cell>
          <cell r="AJ98" t="str">
            <v>p</v>
          </cell>
          <cell r="AK98" t="str">
            <v>{id:95,title: "gritadjubilososGritad jubilosos", subtitle: "Isaías 12,1ss", category: "PRECATECUMENADO", moments: ["Cuaresma", "Antiguo Testamento"], url: "/cantos/resucito/g/gritadjubilosos.html/cantos/resucito/g/gritadjubilosos.html"},</v>
          </cell>
          <cell r="AL98" t="str">
            <v>GRITAD JUBILOSOS</v>
          </cell>
          <cell r="AM98" t="str">
            <v>gritadjubilosos</v>
          </cell>
          <cell r="AN98" t="str">
            <v>Isaías 12,1ss</v>
          </cell>
          <cell r="AP98" t="str">
            <v>CANTO</v>
          </cell>
          <cell r="AQ98" t="str">
            <v>GRITAD JUBILOSOS</v>
          </cell>
        </row>
        <row r="99">
          <cell r="A99">
            <v>79</v>
          </cell>
          <cell r="B99" t="str">
            <v>{id:</v>
          </cell>
          <cell r="C99">
            <v>96</v>
          </cell>
          <cell r="D99" t="str">
            <v>,</v>
          </cell>
          <cell r="E99" t="str">
            <v xml:space="preserve">title: </v>
          </cell>
          <cell r="F99" t="str">
            <v>"</v>
          </cell>
          <cell r="G99" t="str">
            <v>haciatimoradasanta</v>
          </cell>
          <cell r="H99" t="str">
            <v>Hacia ti, morada santa</v>
          </cell>
          <cell r="I99" t="str">
            <v>",</v>
          </cell>
          <cell r="J99" t="str">
            <v xml:space="preserve"> subtitle: </v>
          </cell>
          <cell r="K99" t="str">
            <v>"</v>
          </cell>
          <cell r="L99" t="str">
            <v>Himno procesional eucarístico (Kiko Argüello)</v>
          </cell>
          <cell r="M99" t="str">
            <v xml:space="preserve">", </v>
          </cell>
          <cell r="N99" t="str">
            <v xml:space="preserve">category: </v>
          </cell>
          <cell r="O99" t="str">
            <v>"</v>
          </cell>
          <cell r="P99" t="str">
            <v>PRECATECUMENADO</v>
          </cell>
          <cell r="Q99" t="str">
            <v>"</v>
          </cell>
          <cell r="R99" t="str">
            <v>, moments: [</v>
          </cell>
          <cell r="S99" t="str">
            <v>"</v>
          </cell>
          <cell r="T99" t="str">
            <v>Fracción del pan</v>
          </cell>
          <cell r="U99" t="str">
            <v>", "</v>
          </cell>
          <cell r="V99" t="str">
            <v>Antiguo Testamento</v>
          </cell>
          <cell r="AE99" t="str">
            <v>"], url: "</v>
          </cell>
          <cell r="AF99" t="str">
            <v>/cantos/resucito/h/haciatimoradasanta.html</v>
          </cell>
          <cell r="AG99" t="str">
            <v>/cantos/resucito/h/haciatimoradasanta.html</v>
          </cell>
          <cell r="AH99" t="str">
            <v>"},</v>
          </cell>
          <cell r="AI99" t="str">
            <v>h</v>
          </cell>
          <cell r="AJ99" t="str">
            <v>p</v>
          </cell>
          <cell r="AK99" t="str">
            <v>{id:96,title: "haciatimoradasantaHacia ti, morada santa", subtitle: "Himno procesional eucarístico (Kiko Argüello)", category: "PRECATECUMENADO", moments: ["Fracción del pan", "Antiguo Testamento"], url: "/cantos/resucito/h/haciatimoradasanta.html/cantos/resucito/h/haciatimoradasanta.html"},</v>
          </cell>
          <cell r="AL99" t="str">
            <v>HACIA TI, MORADA SANTA</v>
          </cell>
          <cell r="AM99" t="str">
            <v>haciati,moradasanta</v>
          </cell>
          <cell r="AN99" t="str">
            <v>Himno procesional eucarístico (Kiko Argüello)</v>
          </cell>
          <cell r="AP99" t="str">
            <v>CANTO</v>
          </cell>
          <cell r="AQ99" t="str">
            <v>HACIA TI, MORADA SANTA</v>
          </cell>
        </row>
        <row r="100">
          <cell r="A100">
            <v>80</v>
          </cell>
          <cell r="B100" t="str">
            <v>{id:</v>
          </cell>
          <cell r="C100">
            <v>97</v>
          </cell>
          <cell r="D100" t="str">
            <v>,</v>
          </cell>
          <cell r="E100" t="str">
            <v xml:space="preserve">title: </v>
          </cell>
          <cell r="F100" t="str">
            <v>"</v>
          </cell>
          <cell r="G100" t="str">
            <v>hastacuando</v>
          </cell>
          <cell r="H100" t="str">
            <v>Hasta cuándo</v>
          </cell>
          <cell r="I100" t="str">
            <v>",</v>
          </cell>
          <cell r="J100" t="str">
            <v xml:space="preserve"> subtitle: </v>
          </cell>
          <cell r="K100" t="str">
            <v>"</v>
          </cell>
          <cell r="L100" t="str">
            <v>Sal 13 (12)</v>
          </cell>
          <cell r="M100" t="str">
            <v xml:space="preserve">", </v>
          </cell>
          <cell r="N100" t="str">
            <v xml:space="preserve">category: </v>
          </cell>
          <cell r="O100" t="str">
            <v>"</v>
          </cell>
          <cell r="P100" t="str">
            <v>PRECATECUMENADO</v>
          </cell>
          <cell r="Q100" t="str">
            <v>"</v>
          </cell>
          <cell r="R100" t="str">
            <v>, moments: [</v>
          </cell>
          <cell r="S100" t="str">
            <v>"</v>
          </cell>
          <cell r="T100" t="str">
            <v>Cuaresma</v>
          </cell>
          <cell r="U100" t="str">
            <v>", "</v>
          </cell>
          <cell r="V100" t="str">
            <v>Pascua</v>
          </cell>
          <cell r="W100" t="str">
            <v>", "</v>
          </cell>
          <cell r="X100" t="str">
            <v>Laudes/Visperas</v>
          </cell>
          <cell r="AE100" t="str">
            <v>"], url: "</v>
          </cell>
          <cell r="AF100" t="str">
            <v>/cantos/resucito/h/hastacuando.html</v>
          </cell>
          <cell r="AG100" t="str">
            <v>/cantos/resucito/h/hastacuando.html</v>
          </cell>
          <cell r="AH100" t="str">
            <v>"},</v>
          </cell>
          <cell r="AI100" t="str">
            <v>h</v>
          </cell>
          <cell r="AJ100" t="str">
            <v>p</v>
          </cell>
          <cell r="AK100" t="str">
            <v>{id:97,title: "hastacuandoHasta cuándo", subtitle: "Sal 13 (12)", category: "PRECATECUMENADO", moments: ["Cuaresma", "Pascua", "Laudes/Visperas"], url: "/cantos/resucito/h/hastacuando.html/cantos/resucito/h/hastacuando.html"},</v>
          </cell>
          <cell r="AL100" t="str">
            <v>HASTA CUÁNDO</v>
          </cell>
          <cell r="AM100" t="str">
            <v>hastacuándo</v>
          </cell>
          <cell r="AN100" t="str">
            <v>Sal 13 (12)</v>
          </cell>
          <cell r="AP100" t="str">
            <v>CANTO</v>
          </cell>
          <cell r="AQ100" t="str">
            <v>HASTA CUÁNDO</v>
          </cell>
        </row>
        <row r="101">
          <cell r="A101">
            <v>81</v>
          </cell>
          <cell r="B101" t="str">
            <v>{id:</v>
          </cell>
          <cell r="C101">
            <v>98</v>
          </cell>
          <cell r="D101" t="str">
            <v>,</v>
          </cell>
          <cell r="E101" t="str">
            <v xml:space="preserve">title: </v>
          </cell>
          <cell r="F101" t="str">
            <v>"</v>
          </cell>
          <cell r="G101" t="str">
            <v>heaquimisiervo</v>
          </cell>
          <cell r="H101" t="str">
            <v>He aquí mi siervo</v>
          </cell>
          <cell r="I101" t="str">
            <v>",</v>
          </cell>
          <cell r="J101" t="str">
            <v xml:space="preserve"> subtitle: </v>
          </cell>
          <cell r="K101" t="str">
            <v>"</v>
          </cell>
          <cell r="L101" t="str">
            <v>Isaías 42,1-4; Mateo 12,18-21 - Primer canto de Siervo de Yahveh</v>
          </cell>
          <cell r="M101" t="str">
            <v xml:space="preserve">", </v>
          </cell>
          <cell r="N101" t="str">
            <v xml:space="preserve">category: </v>
          </cell>
          <cell r="O101" t="str">
            <v>"</v>
          </cell>
          <cell r="P101" t="str">
            <v>PRECATECUMENADO</v>
          </cell>
          <cell r="Q101" t="str">
            <v>"</v>
          </cell>
          <cell r="R101" t="str">
            <v>, moments: [</v>
          </cell>
          <cell r="S101" t="str">
            <v>"</v>
          </cell>
          <cell r="T101" t="str">
            <v>Adviento</v>
          </cell>
          <cell r="U101" t="str">
            <v>", "</v>
          </cell>
          <cell r="V101" t="str">
            <v>Nuevo Testamento</v>
          </cell>
          <cell r="AE101" t="str">
            <v>"], url: "</v>
          </cell>
          <cell r="AF101" t="str">
            <v>/cantos/resucito/h/heaquimisiervo.html</v>
          </cell>
          <cell r="AG101" t="str">
            <v>/cantos/resucito/h/heaquimisiervo.html</v>
          </cell>
          <cell r="AH101" t="str">
            <v>"},</v>
          </cell>
          <cell r="AI101" t="str">
            <v>h</v>
          </cell>
          <cell r="AJ101" t="str">
            <v>p</v>
          </cell>
          <cell r="AK101" t="str">
            <v>{id:98,title: "heaquimisiervoHe aquí mi siervo", subtitle: "Isaías 42,1-4; Mateo 12,18-21 - Primer canto de Siervo de Yahveh", category: "PRECATECUMENADO", moments: ["Adviento", "Nuevo Testamento"], url: "/cantos/resucito/h/heaquimisiervo.html/cantos/resucito/h/heaquimisiervo.html"},</v>
          </cell>
          <cell r="AL101" t="str">
            <v>HE AQUÍ MI SIERVO</v>
          </cell>
          <cell r="AM101" t="str">
            <v>heaquímisiervo</v>
          </cell>
          <cell r="AN101" t="str">
            <v>Isaías 42,1-4; Mateo 12,18-21 - Primer canto de Siervo de Yahveh</v>
          </cell>
          <cell r="AP101" t="str">
            <v>CANTO</v>
          </cell>
          <cell r="AQ101" t="str">
            <v>HE AQUÍ MI SIERVO</v>
          </cell>
        </row>
        <row r="102">
          <cell r="A102">
            <v>226</v>
          </cell>
          <cell r="B102" t="str">
            <v>{id:</v>
          </cell>
          <cell r="C102">
            <v>99</v>
          </cell>
          <cell r="D102" t="str">
            <v>,</v>
          </cell>
          <cell r="E102" t="str">
            <v xml:space="preserve">title: </v>
          </cell>
          <cell r="F102" t="str">
            <v>"</v>
          </cell>
          <cell r="G102" t="str">
            <v>heaquiquenuestroespejoeselsenor</v>
          </cell>
          <cell r="H102" t="str">
            <v>He aquí que nuestro espejo es el Señor</v>
          </cell>
          <cell r="I102" t="str">
            <v>",</v>
          </cell>
          <cell r="J102" t="str">
            <v xml:space="preserve"> subtitle: </v>
          </cell>
          <cell r="K102" t="str">
            <v>"</v>
          </cell>
          <cell r="L102" t="str">
            <v>Oda XIII de Salomón</v>
          </cell>
          <cell r="M102" t="str">
            <v xml:space="preserve">", </v>
          </cell>
          <cell r="N102" t="str">
            <v xml:space="preserve">category: </v>
          </cell>
          <cell r="O102" t="str">
            <v>"</v>
          </cell>
          <cell r="P102" t="str">
            <v>CATECUMENADO</v>
          </cell>
          <cell r="Q102" t="str">
            <v>"</v>
          </cell>
          <cell r="R102" t="str">
            <v>, moments: [</v>
          </cell>
          <cell r="S102" t="str">
            <v>"</v>
          </cell>
          <cell r="T102" t="str">
            <v>Adviento</v>
          </cell>
          <cell r="U102" t="str">
            <v>", "</v>
          </cell>
          <cell r="V102" t="str">
            <v>Cuaresma</v>
          </cell>
          <cell r="W102" t="str">
            <v>", "</v>
          </cell>
          <cell r="X102" t="str">
            <v>Antiguo Testamento</v>
          </cell>
          <cell r="AE102" t="str">
            <v>"], url: "</v>
          </cell>
          <cell r="AF102" t="str">
            <v>/cantos/resucito/h/heaquiquenuestroespejoeselsenor.html</v>
          </cell>
          <cell r="AG102" t="str">
            <v>/cantos/resucito/h/heaquiquenuestroespejoeselsenor.html</v>
          </cell>
          <cell r="AH102" t="str">
            <v>"},</v>
          </cell>
          <cell r="AI102" t="str">
            <v>h</v>
          </cell>
          <cell r="AJ102" t="str">
            <v>c</v>
          </cell>
          <cell r="AK102" t="str">
            <v>{id:99,title: "heaquiquenuestroespejoeselsenorHe aquí que nuestro espejo es el Señor", subtitle: "Oda XIII de Salomón", category: "CATECUMENADO", moments: ["Adviento", "Cuaresma", "Antiguo Testamento"], url: "/cantos/resucito/h/heaquiquenuestroespejoeselsenor.html/cantos/resucito/h/heaquiquenuestroespejoeselsenor.html"},</v>
          </cell>
          <cell r="AL102" t="str">
            <v>HE AQUÍ QUE NUESTRO ESPEJO ES EL SEÑOR</v>
          </cell>
          <cell r="AM102" t="str">
            <v>heaquíquenuestroespejoeselseñor</v>
          </cell>
          <cell r="AN102" t="str">
            <v>Oda XIII de Salomón</v>
          </cell>
          <cell r="AP102" t="str">
            <v>CANTO</v>
          </cell>
          <cell r="AQ102" t="str">
            <v>HE AQUÍ QUE NUESTRO ESPEJO ES EL SEÑOR</v>
          </cell>
        </row>
        <row r="103">
          <cell r="A103">
            <v>82</v>
          </cell>
          <cell r="B103" t="str">
            <v>{id:</v>
          </cell>
          <cell r="C103">
            <v>100</v>
          </cell>
          <cell r="D103" t="str">
            <v>,</v>
          </cell>
          <cell r="E103" t="str">
            <v xml:space="preserve">title: </v>
          </cell>
          <cell r="F103" t="str">
            <v>"</v>
          </cell>
          <cell r="G103" t="str">
            <v>heaquiquevengopresto</v>
          </cell>
          <cell r="H103" t="str">
            <v>He aquí que vengo presto</v>
          </cell>
          <cell r="I103" t="str">
            <v>",</v>
          </cell>
          <cell r="J103" t="str">
            <v xml:space="preserve"> subtitle: </v>
          </cell>
          <cell r="K103" t="str">
            <v>"</v>
          </cell>
          <cell r="L103" t="str">
            <v>Apocalipsis 22,12-16</v>
          </cell>
          <cell r="M103" t="str">
            <v xml:space="preserve">", </v>
          </cell>
          <cell r="N103" t="str">
            <v xml:space="preserve">category: </v>
          </cell>
          <cell r="O103" t="str">
            <v>"</v>
          </cell>
          <cell r="P103" t="str">
            <v>PRECATECUMENADO</v>
          </cell>
          <cell r="Q103" t="str">
            <v>"</v>
          </cell>
          <cell r="R103" t="str">
            <v>, moments: [</v>
          </cell>
          <cell r="S103" t="str">
            <v>"</v>
          </cell>
          <cell r="T103" t="str">
            <v>Pascua</v>
          </cell>
          <cell r="U103" t="str">
            <v>", "</v>
          </cell>
          <cell r="V103" t="str">
            <v>Comunión</v>
          </cell>
          <cell r="W103" t="str">
            <v>", "</v>
          </cell>
          <cell r="X103" t="str">
            <v>Antiguo Testamento</v>
          </cell>
          <cell r="AE103" t="str">
            <v>"], url: "</v>
          </cell>
          <cell r="AF103" t="str">
            <v>/cantos/resucito/h/heaquiquevengopresto.html</v>
          </cell>
          <cell r="AG103" t="str">
            <v>/cantos/resucito/h/heaquiquevengopresto.html</v>
          </cell>
          <cell r="AH103" t="str">
            <v>"},</v>
          </cell>
          <cell r="AI103" t="str">
            <v>h</v>
          </cell>
          <cell r="AJ103" t="str">
            <v>p</v>
          </cell>
          <cell r="AK103" t="str">
            <v>{id:100,title: "heaquiquevengoprestoHe aquí que vengo presto", subtitle: "Apocalipsis 22,12-16", category: "PRECATECUMENADO", moments: ["Pascua", "Comunión", "Antiguo Testamento"], url: "/cantos/resucito/h/heaquiquevengopresto.html/cantos/resucito/h/heaquiquevengopresto.html"},</v>
          </cell>
          <cell r="AL103" t="str">
            <v>HE AQUÍ QUE VENGO PRESTO</v>
          </cell>
          <cell r="AM103" t="str">
            <v>heaquíquevengopresto</v>
          </cell>
          <cell r="AN103" t="str">
            <v>Apocalipsis 22,12-16</v>
          </cell>
          <cell r="AP103" t="str">
            <v>CANTO</v>
          </cell>
          <cell r="AQ103" t="str">
            <v>HE AQUÍ QUE VENGO PRESTO</v>
          </cell>
        </row>
        <row r="104">
          <cell r="A104">
            <v>83</v>
          </cell>
          <cell r="B104" t="str">
            <v>{id:</v>
          </cell>
          <cell r="C104">
            <v>101</v>
          </cell>
          <cell r="D104" t="str">
            <v>,</v>
          </cell>
          <cell r="E104" t="str">
            <v xml:space="preserve">title: </v>
          </cell>
          <cell r="F104" t="str">
            <v>"</v>
          </cell>
          <cell r="G104" t="str">
            <v>heesperadoenelsenor</v>
          </cell>
          <cell r="H104" t="str">
            <v>He esperado en el Señor</v>
          </cell>
          <cell r="I104" t="str">
            <v>",</v>
          </cell>
          <cell r="J104" t="str">
            <v xml:space="preserve"> subtitle: </v>
          </cell>
          <cell r="K104" t="str">
            <v>"</v>
          </cell>
          <cell r="L104" t="str">
            <v>Salmo 40 (39)</v>
          </cell>
          <cell r="M104" t="str">
            <v xml:space="preserve">", </v>
          </cell>
          <cell r="N104" t="str">
            <v xml:space="preserve">category: </v>
          </cell>
          <cell r="O104" t="str">
            <v>"</v>
          </cell>
          <cell r="P104" t="str">
            <v>PRECATECUMENADO</v>
          </cell>
          <cell r="Q104" t="str">
            <v>"</v>
          </cell>
          <cell r="R104" t="str">
            <v>, moments: [</v>
          </cell>
          <cell r="S104" t="str">
            <v>"</v>
          </cell>
          <cell r="T104" t="str">
            <v>Cuaresma</v>
          </cell>
          <cell r="U104" t="str">
            <v>", "</v>
          </cell>
          <cell r="V104" t="str">
            <v>Nuevo Testamento</v>
          </cell>
          <cell r="AE104" t="str">
            <v>"], url: "</v>
          </cell>
          <cell r="AF104" t="str">
            <v>/cantos/resucito/h/heesperadoenelsenor.html</v>
          </cell>
          <cell r="AG104" t="str">
            <v>/cantos/resucito/h/heesperadoenelsenor.html</v>
          </cell>
          <cell r="AH104" t="str">
            <v>"},</v>
          </cell>
          <cell r="AI104" t="str">
            <v>h</v>
          </cell>
          <cell r="AJ104" t="str">
            <v>p</v>
          </cell>
          <cell r="AK104" t="str">
            <v>{id:101,title: "heesperadoenelsenorHe esperado en el Señor", subtitle: "Salmo 40 (39)", category: "PRECATECUMENADO", moments: ["Cuaresma", "Nuevo Testamento"], url: "/cantos/resucito/h/heesperadoenelsenor.html/cantos/resucito/h/heesperadoenelsenor.html"},</v>
          </cell>
          <cell r="AL104" t="str">
            <v>HE ESPERADO EN EL SEÑOR</v>
          </cell>
          <cell r="AM104" t="str">
            <v>heesperadoenelseñor</v>
          </cell>
          <cell r="AN104" t="str">
            <v>Salmo 40 (39)</v>
          </cell>
          <cell r="AP104" t="str">
            <v>CANTO</v>
          </cell>
          <cell r="AQ104" t="str">
            <v>HE ESPERADO EN EL SEÑOR</v>
          </cell>
        </row>
        <row r="105">
          <cell r="A105">
            <v>241</v>
          </cell>
          <cell r="B105" t="str">
            <v>{id:</v>
          </cell>
          <cell r="C105">
            <v>102</v>
          </cell>
          <cell r="D105" t="str">
            <v>,</v>
          </cell>
          <cell r="E105" t="str">
            <v xml:space="preserve">title: </v>
          </cell>
          <cell r="F105" t="str">
            <v>"</v>
          </cell>
          <cell r="G105" t="str">
            <v>hermosaeresamigamia</v>
          </cell>
          <cell r="H105" t="str">
            <v>Hermosa eres, amiga mía</v>
          </cell>
          <cell r="I105" t="str">
            <v>",</v>
          </cell>
          <cell r="J105" t="str">
            <v xml:space="preserve"> subtitle: </v>
          </cell>
          <cell r="K105" t="str">
            <v>"</v>
          </cell>
          <cell r="L105" t="str">
            <v>Cantar de los cantares 6-7</v>
          </cell>
          <cell r="M105" t="str">
            <v xml:space="preserve">", </v>
          </cell>
          <cell r="N105" t="str">
            <v xml:space="preserve">category: </v>
          </cell>
          <cell r="O105" t="str">
            <v>"</v>
          </cell>
          <cell r="P105" t="str">
            <v>ELECCIÓN</v>
          </cell>
          <cell r="Q105" t="str">
            <v>"</v>
          </cell>
          <cell r="R105" t="str">
            <v>, moments: [</v>
          </cell>
          <cell r="S105" t="str">
            <v>"</v>
          </cell>
          <cell r="T105" t="str">
            <v>Pascua</v>
          </cell>
          <cell r="AE105" t="str">
            <v>"], url: "</v>
          </cell>
          <cell r="AF105" t="str">
            <v>/cantos/resucito/h/hermosaeresamigamia.html</v>
          </cell>
          <cell r="AG105" t="str">
            <v>/cantos/resucito/h/hermosaeresamigamia.html</v>
          </cell>
          <cell r="AH105" t="str">
            <v>"},</v>
          </cell>
          <cell r="AI105" t="str">
            <v>h</v>
          </cell>
          <cell r="AJ105" t="str">
            <v>e</v>
          </cell>
          <cell r="AK105" t="str">
            <v>{id:102,title: "hermosaeresamigamiaHermosa eres, amiga mía", subtitle: "Cantar de los cantares 6-7", category: "ELECCIÓN", moments: ["Pascua"], url: "/cantos/resucito/h/hermosaeresamigamia.html/cantos/resucito/h/hermosaeresamigamia.html"},</v>
          </cell>
          <cell r="AL105" t="str">
            <v>HERMOSA ERES, AMIGA MÍA</v>
          </cell>
          <cell r="AM105" t="str">
            <v>hermosaeres,amigamía</v>
          </cell>
          <cell r="AN105" t="str">
            <v>Cantar de los cantares 6-7</v>
          </cell>
          <cell r="AP105" t="str">
            <v>CANTO</v>
          </cell>
          <cell r="AQ105" t="str">
            <v>HERMOSA ERES, AMIGA MÍA</v>
          </cell>
        </row>
        <row r="106">
          <cell r="A106">
            <v>84</v>
          </cell>
          <cell r="B106" t="str">
            <v>{id:</v>
          </cell>
          <cell r="C106">
            <v>103</v>
          </cell>
          <cell r="D106" t="str">
            <v>,</v>
          </cell>
          <cell r="E106" t="str">
            <v xml:space="preserve">title: </v>
          </cell>
          <cell r="F106" t="str">
            <v>"</v>
          </cell>
          <cell r="G106" t="str">
            <v>hijasdejerusalen</v>
          </cell>
          <cell r="H106" t="str">
            <v>Hijas de Jerusalén</v>
          </cell>
          <cell r="I106" t="str">
            <v>",</v>
          </cell>
          <cell r="J106" t="str">
            <v xml:space="preserve"> subtitle: </v>
          </cell>
          <cell r="K106" t="str">
            <v>"</v>
          </cell>
          <cell r="L106" t="str">
            <v>Lucas 23,28-46</v>
          </cell>
          <cell r="M106" t="str">
            <v xml:space="preserve">", </v>
          </cell>
          <cell r="N106" t="str">
            <v xml:space="preserve">category: </v>
          </cell>
          <cell r="O106" t="str">
            <v>"</v>
          </cell>
          <cell r="P106" t="str">
            <v>PRECATECUMENADO</v>
          </cell>
          <cell r="Q106" t="str">
            <v>"</v>
          </cell>
          <cell r="R106" t="str">
            <v>, moments: [</v>
          </cell>
          <cell r="S106" t="str">
            <v>"</v>
          </cell>
          <cell r="T106" t="str">
            <v>Pentecostés</v>
          </cell>
          <cell r="U106" t="str">
            <v>", "</v>
          </cell>
          <cell r="V106" t="str">
            <v>Comunión</v>
          </cell>
          <cell r="W106" t="str">
            <v>", "</v>
          </cell>
          <cell r="X106" t="str">
            <v>Nuevo Testamento</v>
          </cell>
          <cell r="AE106" t="str">
            <v>"], url: "</v>
          </cell>
          <cell r="AF106" t="str">
            <v>/cantos/resucito/h/hijasdejerusalen.html</v>
          </cell>
          <cell r="AG106" t="str">
            <v>/cantos/resucito/h/hijasdejerusalen.html</v>
          </cell>
          <cell r="AH106" t="str">
            <v>"},</v>
          </cell>
          <cell r="AI106" t="str">
            <v>h</v>
          </cell>
          <cell r="AJ106" t="str">
            <v>p</v>
          </cell>
          <cell r="AK106" t="str">
            <v>{id:103,title: "hijasdejerusalenHijas de Jerusalén", subtitle: "Lucas 23,28-46", category: "PRECATECUMENADO", moments: ["Pentecostés", "Comunión", "Nuevo Testamento"], url: "/cantos/resucito/h/hijasdejerusalen.html/cantos/resucito/h/hijasdejerusalen.html"},</v>
          </cell>
          <cell r="AL106" t="str">
            <v>HIJAS DE JERUSALÉN</v>
          </cell>
          <cell r="AM106" t="str">
            <v>hijasdejerusalén</v>
          </cell>
          <cell r="AN106" t="str">
            <v>Lucas 23,28-46</v>
          </cell>
          <cell r="AP106" t="str">
            <v>CANTO</v>
          </cell>
          <cell r="AQ106" t="str">
            <v>HIJAS DE JERUSALÉN</v>
          </cell>
        </row>
        <row r="107">
          <cell r="A107">
            <v>85</v>
          </cell>
          <cell r="B107" t="str">
            <v>{id:</v>
          </cell>
          <cell r="C107">
            <v>104</v>
          </cell>
          <cell r="D107" t="str">
            <v>,</v>
          </cell>
          <cell r="E107" t="str">
            <v xml:space="preserve">title: </v>
          </cell>
          <cell r="F107" t="str">
            <v>"</v>
          </cell>
          <cell r="G107" t="str">
            <v>himnoacristoluz</v>
          </cell>
          <cell r="H107" t="str">
            <v>Himno a Cristo luz</v>
          </cell>
          <cell r="I107" t="str">
            <v>",</v>
          </cell>
          <cell r="J107" t="str">
            <v xml:space="preserve"> subtitle: </v>
          </cell>
          <cell r="K107" t="str">
            <v>"</v>
          </cell>
          <cell r="L107" t="str">
            <v>Himno vespertino (San Gregorio Nacianceno)</v>
          </cell>
          <cell r="M107" t="str">
            <v xml:space="preserve">", </v>
          </cell>
          <cell r="N107" t="str">
            <v xml:space="preserve">category: </v>
          </cell>
          <cell r="O107" t="str">
            <v>"</v>
          </cell>
          <cell r="P107" t="str">
            <v>PRECATECUMENADO</v>
          </cell>
          <cell r="Q107" t="str">
            <v>"</v>
          </cell>
          <cell r="R107" t="str">
            <v>, moments: [</v>
          </cell>
          <cell r="S107" t="str">
            <v>"</v>
          </cell>
          <cell r="T107" t="str">
            <v>Laudes/Visperas</v>
          </cell>
          <cell r="U107" t="str">
            <v>", "</v>
          </cell>
          <cell r="V107" t="str">
            <v>Entrada</v>
          </cell>
          <cell r="AE107" t="str">
            <v>"], url: "</v>
          </cell>
          <cell r="AF107" t="str">
            <v>/cantos/resucito/h/himnoacristoluz.html</v>
          </cell>
          <cell r="AG107" t="str">
            <v>/cantos/resucito/h/himnoacristoluz.html</v>
          </cell>
          <cell r="AH107" t="str">
            <v>"},</v>
          </cell>
          <cell r="AI107" t="str">
            <v>h</v>
          </cell>
          <cell r="AJ107" t="str">
            <v>p</v>
          </cell>
          <cell r="AK107" t="str">
            <v>{id:104,title: "himnoacristoluzHimno a Cristo luz", subtitle: "Himno vespertino (San Gregorio Nacianceno)", category: "PRECATECUMENADO", moments: ["Laudes/Visperas", "Entrada"], url: "/cantos/resucito/h/himnoacristoluz.html/cantos/resucito/h/himnoacristoluz.html"},</v>
          </cell>
          <cell r="AL107" t="str">
            <v>HIMNO A CRISTO LUZ</v>
          </cell>
          <cell r="AM107" t="str">
            <v>himnoacristoluz</v>
          </cell>
          <cell r="AN107" t="str">
            <v>Himno vespertino (San Gregorio Nacianceno)</v>
          </cell>
          <cell r="AP107" t="str">
            <v>CANTO</v>
          </cell>
          <cell r="AQ107" t="str">
            <v>HIMNO A CRISTO LUZ</v>
          </cell>
        </row>
        <row r="108">
          <cell r="A108">
            <v>86</v>
          </cell>
          <cell r="B108" t="str">
            <v>{id:</v>
          </cell>
          <cell r="C108">
            <v>105</v>
          </cell>
          <cell r="D108" t="str">
            <v>,</v>
          </cell>
          <cell r="E108" t="str">
            <v xml:space="preserve">title: </v>
          </cell>
          <cell r="F108" t="str">
            <v>"</v>
          </cell>
          <cell r="G108" t="str">
            <v>himnoalacaridad</v>
          </cell>
          <cell r="H108" t="str">
            <v>Himno a la caridad</v>
          </cell>
          <cell r="I108" t="str">
            <v>",</v>
          </cell>
          <cell r="J108" t="str">
            <v xml:space="preserve"> subtitle: </v>
          </cell>
          <cell r="K108" t="str">
            <v>"</v>
          </cell>
          <cell r="L108" t="str">
            <v>1 Corintios 13,1-7</v>
          </cell>
          <cell r="M108" t="str">
            <v xml:space="preserve">", </v>
          </cell>
          <cell r="N108" t="str">
            <v xml:space="preserve">category: </v>
          </cell>
          <cell r="O108" t="str">
            <v>"</v>
          </cell>
          <cell r="P108" t="str">
            <v>PRECATECUMENADO</v>
          </cell>
          <cell r="Q108" t="str">
            <v>"</v>
          </cell>
          <cell r="R108" t="str">
            <v>, moments: [</v>
          </cell>
          <cell r="S108" t="str">
            <v>"</v>
          </cell>
          <cell r="T108" t="str">
            <v>Cuaresma</v>
          </cell>
          <cell r="U108" t="str">
            <v>", "</v>
          </cell>
          <cell r="V108" t="str">
            <v>Fracción del Fracción del pan</v>
          </cell>
          <cell r="W108" t="str">
            <v>", "</v>
          </cell>
          <cell r="X108" t="str">
            <v>Nuevo Testamento</v>
          </cell>
          <cell r="AE108" t="str">
            <v>"], url: "</v>
          </cell>
          <cell r="AF108" t="str">
            <v>/cantos/resucito/h/himnoalacaridad.html</v>
          </cell>
          <cell r="AG108" t="str">
            <v>/cantos/resucito/h/himnoalacaridad.html</v>
          </cell>
          <cell r="AH108" t="str">
            <v>"},</v>
          </cell>
          <cell r="AI108" t="str">
            <v>h</v>
          </cell>
          <cell r="AJ108" t="str">
            <v>p</v>
          </cell>
          <cell r="AK108" t="str">
            <v>{id:105,title: "himnoalacaridadHimno a la caridad", subtitle: "1 Corintios 13,1-7", category: "PRECATECUMENADO", moments: ["Cuaresma", "Fracción del Fracción del pan", "Nuevo Testamento"], url: "/cantos/resucito/h/himnoalacaridad.html/cantos/resucito/h/himnoalacaridad.html"},</v>
          </cell>
          <cell r="AL108" t="str">
            <v>HIMNO A LA CARIDAD</v>
          </cell>
          <cell r="AM108" t="str">
            <v>himnoalacaridad</v>
          </cell>
          <cell r="AN108" t="str">
            <v>1 Corintios 13,1-7</v>
          </cell>
          <cell r="AP108" t="str">
            <v>CANTO</v>
          </cell>
          <cell r="AQ108" t="str">
            <v>HIMNO A LA CARIDAD</v>
          </cell>
        </row>
        <row r="109">
          <cell r="A109">
            <v>227</v>
          </cell>
          <cell r="B109" t="str">
            <v>{id:</v>
          </cell>
          <cell r="C109">
            <v>106</v>
          </cell>
          <cell r="D109" t="str">
            <v>,</v>
          </cell>
          <cell r="E109" t="str">
            <v xml:space="preserve">title: </v>
          </cell>
          <cell r="F109" t="str">
            <v>"</v>
          </cell>
          <cell r="G109" t="str">
            <v>himnoalacruzgloriosa</v>
          </cell>
          <cell r="H109" t="str">
            <v>Himno a la cruz gloriosa</v>
          </cell>
          <cell r="I109" t="str">
            <v>",</v>
          </cell>
          <cell r="J109" t="str">
            <v xml:space="preserve"> subtitle: </v>
          </cell>
          <cell r="K109" t="str">
            <v>"</v>
          </cell>
          <cell r="L109" t="str">
            <v>Homilía La Santa Pascua (Anónimo s. II)</v>
          </cell>
          <cell r="M109" t="str">
            <v xml:space="preserve">", </v>
          </cell>
          <cell r="N109" t="str">
            <v xml:space="preserve">category: </v>
          </cell>
          <cell r="O109" t="str">
            <v>"</v>
          </cell>
          <cell r="P109" t="str">
            <v>CATECUMENADO</v>
          </cell>
          <cell r="Q109" t="str">
            <v>"</v>
          </cell>
          <cell r="R109" t="str">
            <v>, moments: [</v>
          </cell>
          <cell r="S109" t="str">
            <v>"</v>
          </cell>
          <cell r="T109" t="str">
            <v>Adviento</v>
          </cell>
          <cell r="AE109" t="str">
            <v>"], url: "</v>
          </cell>
          <cell r="AF109" t="str">
            <v>/cantos/resucito/h/himnoalacruzgloriosa.html</v>
          </cell>
          <cell r="AG109" t="str">
            <v>/cantos/resucito/h/himnoalacruzgloriosa.html</v>
          </cell>
          <cell r="AH109" t="str">
            <v>"},</v>
          </cell>
          <cell r="AI109" t="str">
            <v>h</v>
          </cell>
          <cell r="AJ109" t="str">
            <v>c</v>
          </cell>
          <cell r="AK109" t="str">
            <v>{id:106,title: "himnoalacruzgloriosaHimno a la cruz gloriosa", subtitle: "Homilía La Santa Pascua (Anónimo s. II)", category: "CATECUMENADO", moments: ["Adviento"], url: "/cantos/resucito/h/himnoalacruzgloriosa.html/cantos/resucito/h/himnoalacruzgloriosa.html"},</v>
          </cell>
          <cell r="AL109" t="str">
            <v>HIMNO A LA CRUZ GLORIOSA</v>
          </cell>
          <cell r="AM109" t="str">
            <v>himnoalacruzgloriosa</v>
          </cell>
          <cell r="AN109" t="str">
            <v>Homilía La Santa Pascua (Anónimo s. II)</v>
          </cell>
          <cell r="AP109" t="str">
            <v>CANTO</v>
          </cell>
          <cell r="AQ109" t="str">
            <v>HIMNO A LA CRUZ GLORIOSA</v>
          </cell>
        </row>
        <row r="110">
          <cell r="A110">
            <v>87</v>
          </cell>
          <cell r="B110" t="str">
            <v>{id:</v>
          </cell>
          <cell r="C110">
            <v>107</v>
          </cell>
          <cell r="D110" t="str">
            <v>,</v>
          </cell>
          <cell r="E110" t="str">
            <v xml:space="preserve">title: </v>
          </cell>
          <cell r="F110" t="str">
            <v>"</v>
          </cell>
          <cell r="G110" t="str">
            <v>himnoalakenosis</v>
          </cell>
          <cell r="H110" t="str">
            <v>Himno a la kenosis</v>
          </cell>
          <cell r="I110" t="str">
            <v>",</v>
          </cell>
          <cell r="J110" t="str">
            <v xml:space="preserve"> subtitle: </v>
          </cell>
          <cell r="K110" t="str">
            <v>"</v>
          </cell>
          <cell r="L110" t="str">
            <v>Filipenses 2,1-11</v>
          </cell>
          <cell r="M110" t="str">
            <v xml:space="preserve">", </v>
          </cell>
          <cell r="N110" t="str">
            <v xml:space="preserve">category: </v>
          </cell>
          <cell r="O110" t="str">
            <v>"</v>
          </cell>
          <cell r="P110" t="str">
            <v>PRECATECUMENADO</v>
          </cell>
          <cell r="Q110" t="str">
            <v>"</v>
          </cell>
          <cell r="R110" t="str">
            <v>, moments: [</v>
          </cell>
          <cell r="S110" t="str">
            <v>"</v>
          </cell>
          <cell r="T110" t="str">
            <v>Laudes/Visperas</v>
          </cell>
          <cell r="AE110" t="str">
            <v>"], url: "</v>
          </cell>
          <cell r="AF110" t="str">
            <v>/cantos/resucito/h/himnoalakenosis.html</v>
          </cell>
          <cell r="AG110" t="str">
            <v>/cantos/resucito/h/himnoalakenosis.html</v>
          </cell>
          <cell r="AH110" t="str">
            <v>"},</v>
          </cell>
          <cell r="AI110" t="str">
            <v>h</v>
          </cell>
          <cell r="AJ110" t="str">
            <v>p</v>
          </cell>
          <cell r="AK110" t="str">
            <v>{id:107,title: "himnoalakenosisHimno a la kenosis", subtitle: "Filipenses 2,1-11", category: "PRECATECUMENADO", moments: ["Laudes/Visperas"], url: "/cantos/resucito/h/himnoalakenosis.html/cantos/resucito/h/himnoalakenosis.html"},</v>
          </cell>
          <cell r="AL110" t="str">
            <v>HIMNO A LA KENOSIS</v>
          </cell>
          <cell r="AM110" t="str">
            <v>himnoalakenosis</v>
          </cell>
          <cell r="AN110" t="str">
            <v>Filipenses 2,1-11</v>
          </cell>
          <cell r="AP110" t="str">
            <v>CANTO</v>
          </cell>
          <cell r="AQ110" t="str">
            <v>HIMNO A LA KENOSIS</v>
          </cell>
        </row>
        <row r="111">
          <cell r="A111">
            <v>88</v>
          </cell>
          <cell r="B111" t="str">
            <v>{id:</v>
          </cell>
          <cell r="C111">
            <v>108</v>
          </cell>
          <cell r="D111" t="str">
            <v>,</v>
          </cell>
          <cell r="E111" t="str">
            <v xml:space="preserve">title: </v>
          </cell>
          <cell r="F111" t="str">
            <v>"</v>
          </cell>
          <cell r="G111" t="str">
            <v>himnodeadviento</v>
          </cell>
          <cell r="H111" t="str">
            <v>Himno de Adviento</v>
          </cell>
          <cell r="I111" t="str">
            <v>",</v>
          </cell>
          <cell r="J111" t="str">
            <v xml:space="preserve"> subtitle: </v>
          </cell>
          <cell r="K111" t="str">
            <v>"</v>
          </cell>
          <cell r="L111" t="str">
            <v>Himno lat. «Vox clara ecce Intonat»</v>
          </cell>
          <cell r="M111" t="str">
            <v xml:space="preserve">", </v>
          </cell>
          <cell r="N111" t="str">
            <v xml:space="preserve">category: </v>
          </cell>
          <cell r="O111" t="str">
            <v>"</v>
          </cell>
          <cell r="P111" t="str">
            <v>PRECATECUMENADO</v>
          </cell>
          <cell r="Q111" t="str">
            <v>"</v>
          </cell>
          <cell r="R111" t="str">
            <v>, moments: [</v>
          </cell>
          <cell r="S111" t="str">
            <v>"</v>
          </cell>
          <cell r="T111" t="str">
            <v>Pascua</v>
          </cell>
          <cell r="U111" t="str">
            <v>", "</v>
          </cell>
          <cell r="V111" t="str">
            <v>Laudes/Visperas</v>
          </cell>
          <cell r="AE111" t="str">
            <v>"], url: "</v>
          </cell>
          <cell r="AF111" t="str">
            <v>/cantos/resucito/h/himnodeadviento.html</v>
          </cell>
          <cell r="AG111" t="str">
            <v>/cantos/resucito/h/himnodeadviento.html</v>
          </cell>
          <cell r="AH111" t="str">
            <v>"},</v>
          </cell>
          <cell r="AI111" t="str">
            <v>h</v>
          </cell>
          <cell r="AJ111" t="str">
            <v>p</v>
          </cell>
          <cell r="AK111" t="str">
            <v>{id:108,title: "himnodeadvientoHimno de Adviento", subtitle: "Himno lat. «Vox clara ecce Intonat»", category: "PRECATECUMENADO", moments: ["Pascua", "Laudes/Visperas"], url: "/cantos/resucito/h/himnodeadviento.html/cantos/resucito/h/himnodeadviento.html"},</v>
          </cell>
          <cell r="AL111" t="str">
            <v>HIMNO DE ADVIENTO</v>
          </cell>
          <cell r="AM111" t="str">
            <v>himnodeadviento</v>
          </cell>
          <cell r="AN111" t="str">
            <v>Himno lat. «Vox clara ecce Intonat»</v>
          </cell>
          <cell r="AP111" t="str">
            <v>CANTO</v>
          </cell>
          <cell r="AQ111" t="str">
            <v>HIMNO DE ADVIENTO</v>
          </cell>
        </row>
        <row r="112">
          <cell r="A112">
            <v>89</v>
          </cell>
          <cell r="B112" t="str">
            <v>{id:</v>
          </cell>
          <cell r="C112">
            <v>109</v>
          </cell>
          <cell r="D112" t="str">
            <v>,</v>
          </cell>
          <cell r="E112" t="str">
            <v xml:space="preserve">title: </v>
          </cell>
          <cell r="F112" t="str">
            <v>"</v>
          </cell>
          <cell r="G112" t="str">
            <v>himnodelaascension</v>
          </cell>
          <cell r="H112" t="str">
            <v>Himno de la Ascensión</v>
          </cell>
          <cell r="I112" t="str">
            <v>",</v>
          </cell>
          <cell r="J112" t="str">
            <v xml:space="preserve"> subtitle: </v>
          </cell>
          <cell r="K112" t="str">
            <v>"</v>
          </cell>
          <cell r="L112" t="str">
            <v xml:space="preserve">Himno de Laudes del tiempo Pascual, de la Ascensión a Pentecostés  / Himno de la liturgia de las horas </v>
          </cell>
          <cell r="M112" t="str">
            <v xml:space="preserve">", </v>
          </cell>
          <cell r="N112" t="str">
            <v xml:space="preserve">category: </v>
          </cell>
          <cell r="O112" t="str">
            <v>"</v>
          </cell>
          <cell r="P112" t="str">
            <v>PRECATECUMENADO</v>
          </cell>
          <cell r="Q112" t="str">
            <v>"</v>
          </cell>
          <cell r="R112" t="str">
            <v>, moments: [</v>
          </cell>
          <cell r="S112" t="str">
            <v>"</v>
          </cell>
          <cell r="T112" t="str">
            <v>Pascua</v>
          </cell>
          <cell r="U112" t="str">
            <v>", "</v>
          </cell>
          <cell r="V112" t="str">
            <v>Comunión</v>
          </cell>
          <cell r="W112" t="str">
            <v>", "</v>
          </cell>
          <cell r="X112" t="str">
            <v>Final</v>
          </cell>
          <cell r="Y112" t="str">
            <v>", "</v>
          </cell>
          <cell r="Z112" t="str">
            <v>Antiguo Testamento</v>
          </cell>
          <cell r="AE112" t="str">
            <v>"], url: "</v>
          </cell>
          <cell r="AF112" t="str">
            <v>/cantos/resucito/h/himnodelaascension.html</v>
          </cell>
          <cell r="AG112" t="str">
            <v>/cantos/resucito/h/himnodelaascension.html</v>
          </cell>
          <cell r="AH112" t="str">
            <v>"},</v>
          </cell>
          <cell r="AI112" t="str">
            <v>h</v>
          </cell>
          <cell r="AJ112" t="str">
            <v>p</v>
          </cell>
          <cell r="AK112" t="str">
            <v>{id:109,title: "himnodelaascensionHimno de la Ascensión", subtitle: "Himno de Laudes del tiempo Pascual, de la Ascensión a Pentecostés  / Himno de la liturgia de las horas ", category: "PRECATECUMENADO", moments: ["Pascua", "Comunión", "Final", "Antiguo Testamento"], url: "/cantos/resucito/h/himnodelaascension.html/cantos/resucito/h/himnodelaascension.html"},</v>
          </cell>
          <cell r="AL112" t="str">
            <v>HIMNO DE LA ASCENSIÓN</v>
          </cell>
          <cell r="AM112" t="str">
            <v>himnodelaascensión</v>
          </cell>
          <cell r="AN112" t="str">
            <v xml:space="preserve">Himno de Laudes del tiempo Pascual, de la Ascensión a Pentecostés  / Himno de la liturgia de las horas </v>
          </cell>
          <cell r="AP112" t="str">
            <v>CANTO</v>
          </cell>
          <cell r="AQ112" t="str">
            <v>HIMNO DE LA ASCENSIÓN</v>
          </cell>
        </row>
        <row r="113">
          <cell r="A113">
            <v>90</v>
          </cell>
          <cell r="B113" t="str">
            <v>{id:</v>
          </cell>
          <cell r="C113">
            <v>110</v>
          </cell>
          <cell r="D113" t="str">
            <v>,</v>
          </cell>
          <cell r="E113" t="str">
            <v xml:space="preserve">title: </v>
          </cell>
          <cell r="F113" t="str">
            <v>"</v>
          </cell>
          <cell r="G113" t="str">
            <v>himnodepascua</v>
          </cell>
          <cell r="H113" t="str">
            <v>Himno de Pascua</v>
          </cell>
          <cell r="I113" t="str">
            <v>",</v>
          </cell>
          <cell r="J113" t="str">
            <v xml:space="preserve"> subtitle: </v>
          </cell>
          <cell r="K113" t="str">
            <v>"</v>
          </cell>
          <cell r="L113" t="str">
            <v>Himno lat. «Aurora lucis rutiiat»</v>
          </cell>
          <cell r="M113" t="str">
            <v xml:space="preserve">", </v>
          </cell>
          <cell r="N113" t="str">
            <v xml:space="preserve">category: </v>
          </cell>
          <cell r="O113" t="str">
            <v>"</v>
          </cell>
          <cell r="P113" t="str">
            <v>PRECATECUMENADO</v>
          </cell>
          <cell r="Q113" t="str">
            <v>"</v>
          </cell>
          <cell r="R113" t="str">
            <v>, moments: [</v>
          </cell>
          <cell r="S113" t="str">
            <v>"</v>
          </cell>
          <cell r="T113" t="str">
            <v>Final</v>
          </cell>
          <cell r="U113" t="str">
            <v>", "</v>
          </cell>
          <cell r="V113" t="str">
            <v>Nuevo Testamento</v>
          </cell>
          <cell r="AE113" t="str">
            <v>"], url: "</v>
          </cell>
          <cell r="AF113" t="str">
            <v>/cantos/resucito/h/himnodepascua.html</v>
          </cell>
          <cell r="AG113" t="str">
            <v>/cantos/resucito/h/himnodepascua.html</v>
          </cell>
          <cell r="AH113" t="str">
            <v>"},</v>
          </cell>
          <cell r="AI113" t="str">
            <v>h</v>
          </cell>
          <cell r="AJ113" t="str">
            <v>p</v>
          </cell>
          <cell r="AK113" t="str">
            <v>{id:110,title: "himnodepascuaHimno de Pascua", subtitle: "Himno lat. «Aurora lucis rutiiat»", category: "PRECATECUMENADO", moments: ["Final", "Nuevo Testamento"], url: "/cantos/resucito/h/himnodepascua.html/cantos/resucito/h/himnodepascua.html"},</v>
          </cell>
          <cell r="AL113" t="str">
            <v>HIMNO DE PASCUA</v>
          </cell>
          <cell r="AM113" t="str">
            <v>himnodepascua</v>
          </cell>
          <cell r="AN113" t="str">
            <v>Himno lat. «Aurora lucis rutiiat»</v>
          </cell>
          <cell r="AP113" t="str">
            <v>CANTO</v>
          </cell>
          <cell r="AQ113" t="str">
            <v>HIMNO DE PASCUA</v>
          </cell>
        </row>
        <row r="114">
          <cell r="A114">
            <v>91</v>
          </cell>
          <cell r="B114" t="str">
            <v>{id:</v>
          </cell>
          <cell r="C114">
            <v>111</v>
          </cell>
          <cell r="D114" t="str">
            <v>,</v>
          </cell>
          <cell r="E114" t="str">
            <v xml:space="preserve">title: </v>
          </cell>
          <cell r="F114" t="str">
            <v>"</v>
          </cell>
          <cell r="G114" t="str">
            <v>huyeamadomio</v>
          </cell>
          <cell r="H114" t="str">
            <v>Huye, amado mío</v>
          </cell>
          <cell r="I114" t="str">
            <v>",</v>
          </cell>
          <cell r="J114" t="str">
            <v xml:space="preserve"> subtitle: </v>
          </cell>
          <cell r="K114" t="str">
            <v>"</v>
          </cell>
          <cell r="L114" t="str">
            <v>Cantar de los Cantares 8,10-14</v>
          </cell>
          <cell r="M114" t="str">
            <v xml:space="preserve">", </v>
          </cell>
          <cell r="N114" t="str">
            <v xml:space="preserve">category: </v>
          </cell>
          <cell r="O114" t="str">
            <v>"</v>
          </cell>
          <cell r="P114" t="str">
            <v>PRECATECUMENADO</v>
          </cell>
          <cell r="Q114" t="str">
            <v>"</v>
          </cell>
          <cell r="R114" t="str">
            <v>, moments: [</v>
          </cell>
          <cell r="S114" t="str">
            <v>"</v>
          </cell>
          <cell r="T114" t="str">
            <v>Cuaresma</v>
          </cell>
          <cell r="AE114" t="str">
            <v>"], url: "</v>
          </cell>
          <cell r="AF114" t="str">
            <v>/cantos/resucito/h/huyeamadomio.html</v>
          </cell>
          <cell r="AG114" t="str">
            <v>/cantos/resucito/h/huyeamadomio.html</v>
          </cell>
          <cell r="AH114" t="str">
            <v>"},</v>
          </cell>
          <cell r="AI114" t="str">
            <v>h</v>
          </cell>
          <cell r="AJ114" t="str">
            <v>p</v>
          </cell>
          <cell r="AK114" t="str">
            <v>{id:111,title: "huyeamadomioHuye, amado mío", subtitle: "Cantar de los Cantares 8,10-14", category: "PRECATECUMENADO", moments: ["Cuaresma"], url: "/cantos/resucito/h/huyeamadomio.html/cantos/resucito/h/huyeamadomio.html"},</v>
          </cell>
          <cell r="AL114" t="str">
            <v>HUYE, AMADO MÍO</v>
          </cell>
          <cell r="AM114" t="str">
            <v>huye,amadomío</v>
          </cell>
          <cell r="AN114" t="str">
            <v>Cantar de los Cantares 8,10-14</v>
          </cell>
          <cell r="AP114" t="str">
            <v>CANTO</v>
          </cell>
          <cell r="AQ114" t="str">
            <v>HUYE, AMADO MÍO</v>
          </cell>
        </row>
        <row r="115">
          <cell r="A115">
            <v>92</v>
          </cell>
          <cell r="B115" t="str">
            <v>{id:</v>
          </cell>
          <cell r="C115">
            <v>112</v>
          </cell>
          <cell r="D115" t="str">
            <v>,</v>
          </cell>
          <cell r="E115" t="str">
            <v xml:space="preserve">title: </v>
          </cell>
          <cell r="F115" t="str">
            <v>"</v>
          </cell>
          <cell r="G115" t="str">
            <v>idyanunciadamishermanos</v>
          </cell>
          <cell r="H115" t="str">
            <v>Id y anunciad a mis hermanos</v>
          </cell>
          <cell r="I115" t="str">
            <v>",</v>
          </cell>
          <cell r="J115" t="str">
            <v xml:space="preserve"> subtitle: </v>
          </cell>
          <cell r="K115" t="str">
            <v>"</v>
          </cell>
          <cell r="L115" t="str">
            <v>Mateo 28,10.16-20</v>
          </cell>
          <cell r="M115" t="str">
            <v xml:space="preserve">", </v>
          </cell>
          <cell r="N115" t="str">
            <v xml:space="preserve">category: </v>
          </cell>
          <cell r="O115" t="str">
            <v>"</v>
          </cell>
          <cell r="P115" t="str">
            <v>PRECATECUMENADO</v>
          </cell>
          <cell r="Q115" t="str">
            <v>"</v>
          </cell>
          <cell r="R115" t="str">
            <v>, moments: [</v>
          </cell>
          <cell r="S115" t="str">
            <v>"</v>
          </cell>
          <cell r="T115" t="str">
            <v>Antiguo Testamento</v>
          </cell>
          <cell r="AE115" t="str">
            <v>"], url: "</v>
          </cell>
          <cell r="AF115" t="str">
            <v>/cantos/resucito/i/idyanunciadamishermanos.html</v>
          </cell>
          <cell r="AG115" t="str">
            <v>/cantos/resucito/i/idyanunciadamishermanos.html</v>
          </cell>
          <cell r="AH115" t="str">
            <v>"},</v>
          </cell>
          <cell r="AI115" t="str">
            <v>i</v>
          </cell>
          <cell r="AJ115" t="str">
            <v>p</v>
          </cell>
          <cell r="AK115" t="str">
            <v>{id:112,title: "idyanunciadamishermanosId y anunciad a mis hermanos", subtitle: "Mateo 28,10.16-20", category: "PRECATECUMENADO", moments: ["Antiguo Testamento"], url: "/cantos/resucito/i/idyanunciadamishermanos.html/cantos/resucito/i/idyanunciadamishermanos.html"},</v>
          </cell>
          <cell r="AL115" t="str">
            <v>ID Y ANUNCIAD A MIS HERMANOS</v>
          </cell>
          <cell r="AM115" t="str">
            <v>idyanunciadamishermanos</v>
          </cell>
          <cell r="AN115" t="str">
            <v>Mateo 28,10.16-20</v>
          </cell>
          <cell r="AP115" t="str">
            <v>CANTO</v>
          </cell>
          <cell r="AQ115" t="str">
            <v>ID Y ANUNCIAD A MIS HERMANOS</v>
          </cell>
        </row>
        <row r="116">
          <cell r="A116">
            <v>93</v>
          </cell>
          <cell r="B116" t="str">
            <v>{id:</v>
          </cell>
          <cell r="C116">
            <v>113</v>
          </cell>
          <cell r="D116" t="str">
            <v>,</v>
          </cell>
          <cell r="E116" t="str">
            <v xml:space="preserve">title: </v>
          </cell>
          <cell r="F116" t="str">
            <v>"</v>
          </cell>
          <cell r="G116" t="str">
            <v>improperios</v>
          </cell>
          <cell r="H116" t="str">
            <v>Improperios</v>
          </cell>
          <cell r="I116" t="str">
            <v>",</v>
          </cell>
          <cell r="J116" t="str">
            <v xml:space="preserve"> subtitle: </v>
          </cell>
          <cell r="K116" t="str">
            <v>"</v>
          </cell>
          <cell r="L116" t="str">
            <v>Adoración de la santa Cruz el Viernes santo</v>
          </cell>
          <cell r="M116" t="str">
            <v xml:space="preserve">", </v>
          </cell>
          <cell r="N116" t="str">
            <v xml:space="preserve">category: </v>
          </cell>
          <cell r="O116" t="str">
            <v>"</v>
          </cell>
          <cell r="P116" t="str">
            <v>PRECATECUMENADO</v>
          </cell>
          <cell r="Q116" t="str">
            <v>"</v>
          </cell>
          <cell r="R116" t="str">
            <v>, moments: [</v>
          </cell>
          <cell r="S116" t="str">
            <v>"</v>
          </cell>
          <cell r="T116" t="str">
            <v>Cuaresma</v>
          </cell>
          <cell r="U116" t="str">
            <v>", "</v>
          </cell>
          <cell r="V116" t="str">
            <v>Paz</v>
          </cell>
          <cell r="W116" t="str">
            <v>", "</v>
          </cell>
          <cell r="X116" t="str">
            <v>Antiguo Testamento</v>
          </cell>
          <cell r="AE116" t="str">
            <v>"], url: "</v>
          </cell>
          <cell r="AF116" t="str">
            <v>/cantos/resucito/i/improperios.html</v>
          </cell>
          <cell r="AG116" t="str">
            <v>/cantos/resucito/i/improperios.html</v>
          </cell>
          <cell r="AH116" t="str">
            <v>"},</v>
          </cell>
          <cell r="AI116" t="str">
            <v>i</v>
          </cell>
          <cell r="AJ116" t="str">
            <v>p</v>
          </cell>
          <cell r="AK116" t="str">
            <v>{id:113,title: "improperiosImproperios", subtitle: "Adoración de la santa Cruz el Viernes santo", category: "PRECATECUMENADO", moments: ["Cuaresma", "Paz", "Antiguo Testamento"], url: "/cantos/resucito/i/improperios.html/cantos/resucito/i/improperios.html"},</v>
          </cell>
          <cell r="AL116" t="str">
            <v>IMPROPERIOS</v>
          </cell>
          <cell r="AM116" t="str">
            <v>improperios</v>
          </cell>
          <cell r="AN116" t="str">
            <v>Adoración de la santa Cruz el Viernes santo</v>
          </cell>
          <cell r="AP116" t="str">
            <v>CANTO</v>
          </cell>
          <cell r="AQ116" t="str">
            <v>IMPROPERIOS</v>
          </cell>
        </row>
        <row r="117">
          <cell r="A117">
            <v>228</v>
          </cell>
          <cell r="B117" t="str">
            <v>{id:</v>
          </cell>
          <cell r="C117">
            <v>114</v>
          </cell>
          <cell r="D117" t="str">
            <v>,</v>
          </cell>
          <cell r="E117" t="str">
            <v xml:space="preserve">title: </v>
          </cell>
          <cell r="F117" t="str">
            <v>"</v>
          </cell>
          <cell r="G117" t="str">
            <v>jacob</v>
          </cell>
          <cell r="H117" t="str">
            <v>Jacob</v>
          </cell>
          <cell r="I117" t="str">
            <v>",</v>
          </cell>
          <cell r="J117" t="str">
            <v xml:space="preserve"> subtitle: </v>
          </cell>
          <cell r="K117" t="str">
            <v>"</v>
          </cell>
          <cell r="L117" t="str">
            <v xml:space="preserve">Genesis 32,23-29 </v>
          </cell>
          <cell r="M117" t="str">
            <v xml:space="preserve">", </v>
          </cell>
          <cell r="N117" t="str">
            <v xml:space="preserve">category: </v>
          </cell>
          <cell r="O117" t="str">
            <v>"</v>
          </cell>
          <cell r="P117" t="str">
            <v>CATECUMENADO</v>
          </cell>
          <cell r="Q117" t="str">
            <v>"</v>
          </cell>
          <cell r="R117" t="str">
            <v>, moments: [</v>
          </cell>
          <cell r="S117" t="str">
            <v>"</v>
          </cell>
          <cell r="T117" t="str">
            <v>Nuevo Testamento</v>
          </cell>
          <cell r="AE117" t="str">
            <v>"], url: "</v>
          </cell>
          <cell r="AF117" t="str">
            <v>/cantos/resucito/CATECUMENADO/jacob.html</v>
          </cell>
          <cell r="AG117" t="str">
            <v>/cantos/resucito/j/jacob.html</v>
          </cell>
          <cell r="AH117" t="str">
            <v>"},</v>
          </cell>
          <cell r="AI117" t="str">
            <v>j</v>
          </cell>
          <cell r="AJ117" t="str">
            <v>c</v>
          </cell>
          <cell r="AK117" t="str">
            <v>{id:114,title: "jacobJacob", subtitle: "Genesis 32,23-29 ", category: "CATECUMENADO", moments: ["Nuevo Testamento"], url: "/cantos/resucito/CATECUMENADO/jacob.html/cantos/resucito/j/jacob.html"},</v>
          </cell>
          <cell r="AL117" t="str">
            <v>JACOB</v>
          </cell>
          <cell r="AM117" t="str">
            <v>jacob</v>
          </cell>
          <cell r="AN117" t="str">
            <v xml:space="preserve">Genesis 32,23-29 </v>
          </cell>
          <cell r="AP117" t="str">
            <v>CANTO</v>
          </cell>
          <cell r="AQ117" t="str">
            <v>JACOB</v>
          </cell>
        </row>
        <row r="118">
          <cell r="A118">
            <v>94</v>
          </cell>
          <cell r="B118" t="str">
            <v>{id:</v>
          </cell>
          <cell r="C118">
            <v>115</v>
          </cell>
          <cell r="D118" t="str">
            <v>,</v>
          </cell>
          <cell r="E118" t="str">
            <v xml:space="preserve">title: </v>
          </cell>
          <cell r="F118" t="str">
            <v>"</v>
          </cell>
          <cell r="G118" t="str">
            <v>jerusalenreconstruida</v>
          </cell>
          <cell r="H118" t="str">
            <v>Jerusalén reconstruida</v>
          </cell>
          <cell r="I118" t="str">
            <v>",</v>
          </cell>
          <cell r="J118" t="str">
            <v xml:space="preserve"> subtitle: </v>
          </cell>
          <cell r="K118" t="str">
            <v>"</v>
          </cell>
          <cell r="L118" t="str">
            <v>Tobias 13,11-17</v>
          </cell>
          <cell r="M118" t="str">
            <v xml:space="preserve">", </v>
          </cell>
          <cell r="N118" t="str">
            <v xml:space="preserve">category: </v>
          </cell>
          <cell r="O118" t="str">
            <v>"</v>
          </cell>
          <cell r="P118" t="str">
            <v>PRECATECUMENADO</v>
          </cell>
          <cell r="Q118" t="str">
            <v>"</v>
          </cell>
          <cell r="R118" t="str">
            <v>, moments: [</v>
          </cell>
          <cell r="S118" t="str">
            <v>"</v>
          </cell>
          <cell r="T118" t="str">
            <v>Navidad</v>
          </cell>
          <cell r="U118" t="str">
            <v>", "</v>
          </cell>
          <cell r="V118" t="str">
            <v>Virgen</v>
          </cell>
          <cell r="W118" t="str">
            <v>", "</v>
          </cell>
          <cell r="X118" t="str">
            <v>Nuevo Testamento</v>
          </cell>
          <cell r="AE118" t="str">
            <v>"], url: "</v>
          </cell>
          <cell r="AF118" t="str">
            <v>/cantos/resucito/j/jerusalenreconstruida.html</v>
          </cell>
          <cell r="AG118" t="str">
            <v>/cantos/resucito/j/jerusalenreconstruida.html</v>
          </cell>
          <cell r="AH118" t="str">
            <v>"},</v>
          </cell>
          <cell r="AI118" t="str">
            <v>j</v>
          </cell>
          <cell r="AJ118" t="str">
            <v>p</v>
          </cell>
          <cell r="AK118" t="str">
            <v>{id:115,title: "jerusalenreconstruidaJerusalén reconstruida", subtitle: "Tobias 13,11-17", category: "PRECATECUMENADO", moments: ["Navidad", "Virgen", "Nuevo Testamento"], url: "/cantos/resucito/j/jerusalenreconstruida.html/cantos/resucito/j/jerusalenreconstruida.html"},</v>
          </cell>
          <cell r="AL118" t="str">
            <v>JERUSALÉN RECONSTRUIDA</v>
          </cell>
          <cell r="AM118" t="str">
            <v>jerusalénreconstruida</v>
          </cell>
          <cell r="AN118" t="str">
            <v>Tobias 13,11-17</v>
          </cell>
          <cell r="AP118" t="str">
            <v>CANTO</v>
          </cell>
          <cell r="AQ118" t="str">
            <v>JERUSALÉN RECONSTRUIDA</v>
          </cell>
        </row>
        <row r="119">
          <cell r="A119">
            <v>95</v>
          </cell>
          <cell r="B119" t="str">
            <v>{id:</v>
          </cell>
          <cell r="C119">
            <v>116</v>
          </cell>
          <cell r="D119" t="str">
            <v>,</v>
          </cell>
          <cell r="E119" t="str">
            <v xml:space="preserve">title: </v>
          </cell>
          <cell r="F119" t="str">
            <v>"</v>
          </cell>
          <cell r="G119" t="str">
            <v>jesusrecorriatodaslasciudades</v>
          </cell>
          <cell r="H119" t="str">
            <v>Jesús recorría todas las ciudades</v>
          </cell>
          <cell r="I119" t="str">
            <v>",</v>
          </cell>
          <cell r="J119" t="str">
            <v xml:space="preserve"> subtitle: </v>
          </cell>
          <cell r="K119" t="str">
            <v>"</v>
          </cell>
          <cell r="L119" t="str">
            <v xml:space="preserve">Mateo 9,35ss; 10 </v>
          </cell>
          <cell r="M119" t="str">
            <v xml:space="preserve">", </v>
          </cell>
          <cell r="N119" t="str">
            <v xml:space="preserve">category: </v>
          </cell>
          <cell r="O119" t="str">
            <v>"</v>
          </cell>
          <cell r="P119" t="str">
            <v>PRECATECUMENADO</v>
          </cell>
          <cell r="Q119" t="str">
            <v>"</v>
          </cell>
          <cell r="R119" t="str">
            <v>, moments: [</v>
          </cell>
          <cell r="S119" t="str">
            <v>"</v>
          </cell>
          <cell r="T119" t="str">
            <v>Cuaresma</v>
          </cell>
          <cell r="AE119" t="str">
            <v>"], url: "</v>
          </cell>
          <cell r="AF119" t="str">
            <v>/cantos/resucito/j/jesusrecorriatodaslasciudades.html</v>
          </cell>
          <cell r="AG119" t="str">
            <v>/cantos/resucito/j/jesusrecorriatodaslasciudades.html</v>
          </cell>
          <cell r="AH119" t="str">
            <v>"},</v>
          </cell>
          <cell r="AI119" t="str">
            <v>j</v>
          </cell>
          <cell r="AJ119" t="str">
            <v>p</v>
          </cell>
          <cell r="AK119" t="str">
            <v>{id:116,title: "jesusrecorriatodaslasciudadesJesús recorría todas las ciudades", subtitle: "Mateo 9,35ss; 10 ", category: "PRECATECUMENADO", moments: ["Cuaresma"], url: "/cantos/resucito/j/jesusrecorriatodaslasciudades.html/cantos/resucito/j/jesusrecorriatodaslasciudades.html"},</v>
          </cell>
          <cell r="AL119" t="str">
            <v>JESÚS RECORRÍA TODAS LAS CIUDADES</v>
          </cell>
          <cell r="AM119" t="str">
            <v>jesúsrecorríatodaslasciudades</v>
          </cell>
          <cell r="AN119" t="str">
            <v xml:space="preserve">Mateo 9,35ss; 10 </v>
          </cell>
          <cell r="AP119" t="str">
            <v>CANTO</v>
          </cell>
          <cell r="AQ119" t="str">
            <v>JESÚS RECORRÍA TODAS LAS CIUDADES</v>
          </cell>
        </row>
        <row r="120">
          <cell r="A120">
            <v>96</v>
          </cell>
          <cell r="B120" t="str">
            <v>{id:</v>
          </cell>
          <cell r="C120">
            <v>117</v>
          </cell>
          <cell r="D120" t="str">
            <v>,</v>
          </cell>
          <cell r="E120" t="str">
            <v xml:space="preserve">title: </v>
          </cell>
          <cell r="F120" t="str">
            <v>"</v>
          </cell>
          <cell r="G120" t="str">
            <v>lacorderadedios</v>
          </cell>
          <cell r="H120" t="str">
            <v>La cordera de Dios</v>
          </cell>
          <cell r="I120" t="str">
            <v>",</v>
          </cell>
          <cell r="J120" t="str">
            <v xml:space="preserve"> subtitle: </v>
          </cell>
          <cell r="K120" t="str">
            <v>"</v>
          </cell>
          <cell r="L120" t="str">
            <v>Mateo 1,18s; 2,13s.18</v>
          </cell>
          <cell r="M120" t="str">
            <v xml:space="preserve">", </v>
          </cell>
          <cell r="N120" t="str">
            <v xml:space="preserve">category: </v>
          </cell>
          <cell r="O120" t="str">
            <v>"</v>
          </cell>
          <cell r="P120" t="str">
            <v>PRECATECUMENADO</v>
          </cell>
          <cell r="Q120" t="str">
            <v>"</v>
          </cell>
          <cell r="R120" t="str">
            <v>, moments: [</v>
          </cell>
          <cell r="S120" t="str">
            <v>"</v>
          </cell>
          <cell r="T120" t="str">
            <v>Laudes/Visperas</v>
          </cell>
          <cell r="U120" t="str">
            <v>", "</v>
          </cell>
          <cell r="V120" t="str">
            <v>Comunión</v>
          </cell>
          <cell r="AE120" t="str">
            <v>"], url: "</v>
          </cell>
          <cell r="AF120" t="str">
            <v>/cantos/resucito/l/lacorderadedios.html</v>
          </cell>
          <cell r="AG120" t="str">
            <v>/cantos/resucito/l/lacorderadedios.html</v>
          </cell>
          <cell r="AH120" t="str">
            <v>"},</v>
          </cell>
          <cell r="AI120" t="str">
            <v>l</v>
          </cell>
          <cell r="AJ120" t="str">
            <v>p</v>
          </cell>
          <cell r="AK120" t="str">
            <v>{id:117,title: "lacorderadediosLa cordera de Dios", subtitle: "Mateo 1,18s; 2,13s.18", category: "PRECATECUMENADO", moments: ["Laudes/Visperas", "Comunión"], url: "/cantos/resucito/l/lacorderadedios.html/cantos/resucito/l/lacorderadedios.html"},</v>
          </cell>
          <cell r="AL120" t="str">
            <v>LA CORDERA DE DIOS</v>
          </cell>
          <cell r="AM120" t="str">
            <v>lacorderadedios</v>
          </cell>
          <cell r="AN120" t="str">
            <v>Mateo 1,18s; 2,13s.18</v>
          </cell>
          <cell r="AP120" t="str">
            <v>CANTO</v>
          </cell>
          <cell r="AQ120" t="str">
            <v>LA CORDERA DE DIOS</v>
          </cell>
        </row>
        <row r="121">
          <cell r="A121">
            <v>97</v>
          </cell>
          <cell r="B121" t="str">
            <v>{id:</v>
          </cell>
          <cell r="C121">
            <v>118</v>
          </cell>
          <cell r="D121" t="str">
            <v>,</v>
          </cell>
          <cell r="E121" t="str">
            <v xml:space="preserve">title: </v>
          </cell>
          <cell r="F121" t="str">
            <v>"</v>
          </cell>
          <cell r="G121" t="str">
            <v>laespada</v>
          </cell>
          <cell r="H121" t="str">
            <v>La espada</v>
          </cell>
          <cell r="I121" t="str">
            <v>",</v>
          </cell>
          <cell r="J121" t="str">
            <v xml:space="preserve"> subtitle: </v>
          </cell>
          <cell r="K121" t="str">
            <v>"</v>
          </cell>
          <cell r="L121" t="str">
            <v>Ezequiel 21,14-22</v>
          </cell>
          <cell r="M121" t="str">
            <v xml:space="preserve">", </v>
          </cell>
          <cell r="N121" t="str">
            <v xml:space="preserve">category: </v>
          </cell>
          <cell r="O121" t="str">
            <v>"</v>
          </cell>
          <cell r="P121" t="str">
            <v>PRECATECUMENADO</v>
          </cell>
          <cell r="Q121" t="str">
            <v>"</v>
          </cell>
          <cell r="R121" t="str">
            <v>, moments: [</v>
          </cell>
          <cell r="S121" t="str">
            <v>"</v>
          </cell>
          <cell r="T121" t="str">
            <v>Virgen</v>
          </cell>
          <cell r="AE121" t="str">
            <v>"], url: "</v>
          </cell>
          <cell r="AF121" t="str">
            <v>/cantos/resucito/l/laespada.html</v>
          </cell>
          <cell r="AG121" t="str">
            <v>/cantos/resucito/l/laespada.html</v>
          </cell>
          <cell r="AH121" t="str">
            <v>"},</v>
          </cell>
          <cell r="AI121" t="str">
            <v>l</v>
          </cell>
          <cell r="AJ121" t="str">
            <v>p</v>
          </cell>
          <cell r="AK121" t="str">
            <v>{id:118,title: "laespadaLa espada", subtitle: "Ezequiel 21,14-22", category: "PRECATECUMENADO", moments: ["Virgen"], url: "/cantos/resucito/l/laespada.html/cantos/resucito/l/laespada.html"},</v>
          </cell>
          <cell r="AL121" t="str">
            <v>LA ESPADA</v>
          </cell>
          <cell r="AM121" t="str">
            <v>laespada</v>
          </cell>
          <cell r="AN121" t="str">
            <v>Ezequiel 21,14-22</v>
          </cell>
          <cell r="AP121" t="str">
            <v>CANTO</v>
          </cell>
          <cell r="AQ121" t="str">
            <v>LA ESPADA</v>
          </cell>
        </row>
        <row r="122">
          <cell r="A122">
            <v>98</v>
          </cell>
          <cell r="B122" t="str">
            <v>{id:</v>
          </cell>
          <cell r="C122">
            <v>119</v>
          </cell>
          <cell r="D122" t="str">
            <v>,</v>
          </cell>
          <cell r="E122" t="str">
            <v xml:space="preserve">title: </v>
          </cell>
          <cell r="F122" t="str">
            <v>"</v>
          </cell>
          <cell r="G122" t="str">
            <v>lamarchaesdura</v>
          </cell>
          <cell r="H122" t="str">
            <v>La marcha es dura</v>
          </cell>
          <cell r="I122" t="str">
            <v>",</v>
          </cell>
          <cell r="J122" t="str">
            <v xml:space="preserve"> subtitle: </v>
          </cell>
          <cell r="K122" t="str">
            <v>"</v>
          </cell>
          <cell r="L122" t="str">
            <v>Espiritual negro «Go down, Moses»</v>
          </cell>
          <cell r="M122" t="str">
            <v xml:space="preserve">", </v>
          </cell>
          <cell r="N122" t="str">
            <v xml:space="preserve">category: </v>
          </cell>
          <cell r="O122" t="str">
            <v>"</v>
          </cell>
          <cell r="P122" t="str">
            <v>PRECATECUMENADO</v>
          </cell>
          <cell r="Q122" t="str">
            <v>"</v>
          </cell>
          <cell r="R122" t="str">
            <v>, moments: [</v>
          </cell>
          <cell r="S122" t="str">
            <v>"</v>
          </cell>
          <cell r="T122" t="str">
            <v>Final</v>
          </cell>
          <cell r="U122" t="str">
            <v>", "</v>
          </cell>
          <cell r="V122" t="str">
            <v>Nuevo Testamento</v>
          </cell>
          <cell r="AE122" t="str">
            <v>"], url: "</v>
          </cell>
          <cell r="AF122" t="str">
            <v>/cantos/resucito/l/lamarchaesdura.html</v>
          </cell>
          <cell r="AG122" t="str">
            <v>/cantos/resucito/l/lamarchaesdura.html</v>
          </cell>
          <cell r="AH122" t="str">
            <v>"},</v>
          </cell>
          <cell r="AI122" t="str">
            <v>l</v>
          </cell>
          <cell r="AJ122" t="str">
            <v>p</v>
          </cell>
          <cell r="AK122" t="str">
            <v>{id:119,title: "lamarchaesduraLa marcha es dura", subtitle: "Espiritual negro «Go down, Moses»", category: "PRECATECUMENADO", moments: ["Final", "Nuevo Testamento"], url: "/cantos/resucito/l/lamarchaesdura.html/cantos/resucito/l/lamarchaesdura.html"},</v>
          </cell>
          <cell r="AL122" t="str">
            <v>LA MARCHA ES DURA</v>
          </cell>
          <cell r="AM122" t="str">
            <v>lamarchaesdura</v>
          </cell>
          <cell r="AN122" t="str">
            <v>Espiritual negro «Go down, Moses»</v>
          </cell>
          <cell r="AP122" t="str">
            <v>CANTO</v>
          </cell>
          <cell r="AQ122" t="str">
            <v>LA MARCHA ES DURA</v>
          </cell>
        </row>
        <row r="123">
          <cell r="A123">
            <v>242</v>
          </cell>
          <cell r="B123" t="str">
            <v>{id:</v>
          </cell>
          <cell r="C123">
            <v>120</v>
          </cell>
          <cell r="D123" t="str">
            <v>,</v>
          </cell>
          <cell r="E123" t="str">
            <v xml:space="preserve">title: </v>
          </cell>
          <cell r="F123" t="str">
            <v>"</v>
          </cell>
          <cell r="G123" t="str">
            <v>lapalomavolo</v>
          </cell>
          <cell r="H123" t="str">
            <v>La paloma voló</v>
          </cell>
          <cell r="I123" t="str">
            <v>",</v>
          </cell>
          <cell r="J123" t="str">
            <v xml:space="preserve"> subtitle: </v>
          </cell>
          <cell r="K123" t="str">
            <v>"</v>
          </cell>
          <cell r="L123" t="str">
            <v>Oda XXIV de Salomón</v>
          </cell>
          <cell r="M123" t="str">
            <v xml:space="preserve">", </v>
          </cell>
          <cell r="N123" t="str">
            <v xml:space="preserve">category: </v>
          </cell>
          <cell r="O123" t="str">
            <v>"</v>
          </cell>
          <cell r="P123" t="str">
            <v>ELECCIÓN</v>
          </cell>
          <cell r="Q123" t="str">
            <v>"</v>
          </cell>
          <cell r="R123" t="str">
            <v>, moments: [</v>
          </cell>
          <cell r="S123" t="str">
            <v>"</v>
          </cell>
          <cell r="T123" t="str">
            <v>Comunión</v>
          </cell>
          <cell r="U123" t="str">
            <v>", "</v>
          </cell>
          <cell r="V123" t="str">
            <v>Antiguo Testamento</v>
          </cell>
          <cell r="AE123" t="str">
            <v>"], url: "</v>
          </cell>
          <cell r="AF123" t="str">
            <v>/cantos/resucito/l/lapalomavolo.html</v>
          </cell>
          <cell r="AG123" t="str">
            <v>/cantos/resucito/l/lapalomavolo.html</v>
          </cell>
          <cell r="AH123" t="str">
            <v>"},</v>
          </cell>
          <cell r="AI123" t="str">
            <v>l</v>
          </cell>
          <cell r="AJ123" t="str">
            <v>e</v>
          </cell>
          <cell r="AK123" t="str">
            <v>{id:120,title: "lapalomavoloLa paloma voló", subtitle: "Oda XXIV de Salomón", category: "ELECCIÓN", moments: ["Comunión", "Antiguo Testamento"], url: "/cantos/resucito/l/lapalomavolo.html/cantos/resucito/l/lapalomavolo.html"},</v>
          </cell>
          <cell r="AL123" t="str">
            <v>LA PALOMA VOLÓ</v>
          </cell>
          <cell r="AM123" t="str">
            <v>lapalomavoló</v>
          </cell>
          <cell r="AN123" t="str">
            <v>Oda XXIV de Salomón</v>
          </cell>
          <cell r="AP123" t="str">
            <v>CANTO</v>
          </cell>
          <cell r="AQ123" t="str">
            <v>LA PALOMA VOLÓ</v>
          </cell>
        </row>
        <row r="124">
          <cell r="A124">
            <v>99</v>
          </cell>
          <cell r="B124" t="str">
            <v>{id:</v>
          </cell>
          <cell r="C124">
            <v>121</v>
          </cell>
          <cell r="D124" t="str">
            <v>,</v>
          </cell>
          <cell r="E124" t="str">
            <v xml:space="preserve">title: </v>
          </cell>
          <cell r="F124" t="str">
            <v>"</v>
          </cell>
          <cell r="G124" t="str">
            <v>lasalve</v>
          </cell>
          <cell r="H124" t="str">
            <v>La Salve</v>
          </cell>
          <cell r="I124" t="str">
            <v>",</v>
          </cell>
          <cell r="J124" t="str">
            <v xml:space="preserve"> subtitle: </v>
          </cell>
          <cell r="K124" t="str">
            <v>"</v>
          </cell>
          <cell r="L124" t="str">
            <v>Himno lat. «Salve Regina»</v>
          </cell>
          <cell r="M124" t="str">
            <v xml:space="preserve">", </v>
          </cell>
          <cell r="N124" t="str">
            <v xml:space="preserve">category: </v>
          </cell>
          <cell r="O124" t="str">
            <v>"</v>
          </cell>
          <cell r="P124" t="str">
            <v>PRECATECUMENADO</v>
          </cell>
          <cell r="Q124" t="str">
            <v>"</v>
          </cell>
          <cell r="R124" t="str">
            <v>, moments: [</v>
          </cell>
          <cell r="S124" t="str">
            <v>"</v>
          </cell>
          <cell r="T124" t="str">
            <v>Cuaresma</v>
          </cell>
          <cell r="U124" t="str">
            <v>", "</v>
          </cell>
          <cell r="V124" t="str">
            <v>Laudes/Visperas</v>
          </cell>
          <cell r="W124" t="str">
            <v>", "</v>
          </cell>
          <cell r="X124" t="str">
            <v>Nuevo Testamento</v>
          </cell>
          <cell r="AE124" t="str">
            <v>"], url: "</v>
          </cell>
          <cell r="AF124" t="str">
            <v>/cantos/resucito/l/lasalve.html</v>
          </cell>
          <cell r="AG124" t="str">
            <v>/cantos/resucito/l/lasalve.html</v>
          </cell>
          <cell r="AH124" t="str">
            <v>"},</v>
          </cell>
          <cell r="AI124" t="str">
            <v>l</v>
          </cell>
          <cell r="AJ124" t="str">
            <v>p</v>
          </cell>
          <cell r="AK124" t="str">
            <v>{id:121,title: "lasalveLa Salve", subtitle: "Himno lat. «Salve Regina»", category: "PRECATECUMENADO", moments: ["Cuaresma", "Laudes/Visperas", "Nuevo Testamento"], url: "/cantos/resucito/l/lasalve.html/cantos/resucito/l/lasalve.html"},</v>
          </cell>
          <cell r="AL124" t="str">
            <v>LA SALVE</v>
          </cell>
          <cell r="AM124" t="str">
            <v>lasalve</v>
          </cell>
          <cell r="AN124" t="str">
            <v>Himno lat. «Salve Regina»</v>
          </cell>
          <cell r="AP124" t="str">
            <v>CANTO</v>
          </cell>
          <cell r="AQ124" t="str">
            <v>LA SALVE</v>
          </cell>
        </row>
        <row r="125">
          <cell r="A125">
            <v>100</v>
          </cell>
          <cell r="B125" t="str">
            <v>{id:</v>
          </cell>
          <cell r="C125">
            <v>122</v>
          </cell>
          <cell r="D125" t="str">
            <v>,</v>
          </cell>
          <cell r="E125" t="str">
            <v xml:space="preserve">title: </v>
          </cell>
          <cell r="F125" t="str">
            <v>"</v>
          </cell>
          <cell r="G125" t="str">
            <v>lasiegadelasnaciones</v>
          </cell>
          <cell r="H125" t="str">
            <v>La siega de las naciones</v>
          </cell>
          <cell r="I125" t="str">
            <v>",</v>
          </cell>
          <cell r="J125" t="str">
            <v xml:space="preserve"> subtitle: </v>
          </cell>
          <cell r="K125" t="str">
            <v>"</v>
          </cell>
          <cell r="L125" t="str">
            <v>Juan 4,31-38</v>
          </cell>
          <cell r="M125" t="str">
            <v xml:space="preserve">", </v>
          </cell>
          <cell r="N125" t="str">
            <v xml:space="preserve">category: </v>
          </cell>
          <cell r="O125" t="str">
            <v>"</v>
          </cell>
          <cell r="P125" t="str">
            <v>PRECATECUMENADO</v>
          </cell>
          <cell r="Q125" t="str">
            <v>"</v>
          </cell>
          <cell r="R125" t="str">
            <v>, moments: [</v>
          </cell>
          <cell r="S125" t="str">
            <v>"</v>
          </cell>
          <cell r="AE125" t="str">
            <v>"], url: "</v>
          </cell>
          <cell r="AF125" t="str">
            <v>/cantos/resucito/l/lasiegadelasnaciones.html</v>
          </cell>
          <cell r="AG125" t="str">
            <v>/cantos/resucito/l/lasiegadelasnaciones.html</v>
          </cell>
          <cell r="AH125" t="str">
            <v>"},</v>
          </cell>
          <cell r="AI125" t="str">
            <v>l</v>
          </cell>
          <cell r="AJ125" t="str">
            <v>p</v>
          </cell>
          <cell r="AK125" t="str">
            <v>{id:122,title: "lasiegadelasnacionesLa siega de las naciones", subtitle: "Juan 4,31-38", category: "PRECATECUMENADO", moments: [""], url: "/cantos/resucito/l/lasiegadelasnaciones.html/cantos/resucito/l/lasiegadelasnaciones.html"},</v>
          </cell>
          <cell r="AL125" t="str">
            <v>LA SIEGA DE LAS NACIONES</v>
          </cell>
          <cell r="AM125" t="str">
            <v>lasiegadelasnaciones</v>
          </cell>
          <cell r="AN125" t="str">
            <v>Juan 4,31-38</v>
          </cell>
          <cell r="AP125" t="str">
            <v>CANTO</v>
          </cell>
          <cell r="AQ125" t="str">
            <v>LA SIEGA DE LAS NACIONES</v>
          </cell>
        </row>
        <row r="126">
          <cell r="A126">
            <v>101</v>
          </cell>
          <cell r="B126" t="str">
            <v>{id:</v>
          </cell>
          <cell r="C126">
            <v>123</v>
          </cell>
          <cell r="D126" t="str">
            <v>,</v>
          </cell>
          <cell r="E126" t="str">
            <v xml:space="preserve">title: </v>
          </cell>
          <cell r="F126" t="str">
            <v>"</v>
          </cell>
          <cell r="G126" t="str">
            <v>lavozdemiamado</v>
          </cell>
          <cell r="H126" t="str">
            <v>La voz de mi amado</v>
          </cell>
          <cell r="I126" t="str">
            <v>",</v>
          </cell>
          <cell r="J126" t="str">
            <v xml:space="preserve"> subtitle: </v>
          </cell>
          <cell r="K126" t="str">
            <v>"</v>
          </cell>
          <cell r="L126" t="str">
            <v>Cantar de los Cantares 2,8-17</v>
          </cell>
          <cell r="M126" t="str">
            <v xml:space="preserve">", </v>
          </cell>
          <cell r="N126" t="str">
            <v xml:space="preserve">category: </v>
          </cell>
          <cell r="O126" t="str">
            <v>"</v>
          </cell>
          <cell r="P126" t="str">
            <v>PRECATECUMENADO</v>
          </cell>
          <cell r="Q126" t="str">
            <v>"</v>
          </cell>
          <cell r="R126" t="str">
            <v>, moments: [</v>
          </cell>
          <cell r="S126" t="str">
            <v>"</v>
          </cell>
          <cell r="AE126" t="str">
            <v>"], url: "</v>
          </cell>
          <cell r="AF126" t="str">
            <v>/cantos/resucito/l/lavozdemiamado.html</v>
          </cell>
          <cell r="AG126" t="str">
            <v>/cantos/resucito/l/lavozdemiamado.html</v>
          </cell>
          <cell r="AH126" t="str">
            <v>"},</v>
          </cell>
          <cell r="AI126" t="str">
            <v>l</v>
          </cell>
          <cell r="AJ126" t="str">
            <v>p</v>
          </cell>
          <cell r="AK126" t="str">
            <v>{id:123,title: "lavozdemiamadoLa voz de mi amado", subtitle: "Cantar de los Cantares 2,8-17", category: "PRECATECUMENADO", moments: [""], url: "/cantos/resucito/l/lavozdemiamado.html/cantos/resucito/l/lavozdemiamado.html"},</v>
          </cell>
          <cell r="AL126" t="str">
            <v>LA VOZ DE MI AMADO</v>
          </cell>
          <cell r="AM126" t="str">
            <v>lavozdemiamado</v>
          </cell>
          <cell r="AN126" t="str">
            <v>Cantar de los Cantares 2,8-17</v>
          </cell>
          <cell r="AP126" t="str">
            <v>CANTO</v>
          </cell>
          <cell r="AQ126" t="str">
            <v>LA VOZ DE MI AMADO</v>
          </cell>
        </row>
        <row r="127">
          <cell r="A127">
            <v>102</v>
          </cell>
          <cell r="B127" t="str">
            <v>{id:</v>
          </cell>
          <cell r="C127">
            <v>124</v>
          </cell>
          <cell r="D127" t="str">
            <v>,</v>
          </cell>
          <cell r="E127" t="str">
            <v xml:space="preserve">title: </v>
          </cell>
          <cell r="F127" t="str">
            <v>"</v>
          </cell>
          <cell r="G127" t="str">
            <v>lasarmasdelaluz</v>
          </cell>
          <cell r="H127" t="str">
            <v>Las armas de la luz</v>
          </cell>
          <cell r="I127" t="str">
            <v>",</v>
          </cell>
          <cell r="J127" t="str">
            <v xml:space="preserve"> subtitle: </v>
          </cell>
          <cell r="K127" t="str">
            <v>"</v>
          </cell>
          <cell r="L127" t="str">
            <v>cf Efesios 6,11.ss</v>
          </cell>
          <cell r="M127" t="str">
            <v xml:space="preserve">", </v>
          </cell>
          <cell r="N127" t="str">
            <v xml:space="preserve">category: </v>
          </cell>
          <cell r="O127" t="str">
            <v>"</v>
          </cell>
          <cell r="P127" t="str">
            <v>PRECATECUMENADO</v>
          </cell>
          <cell r="Q127" t="str">
            <v>"</v>
          </cell>
          <cell r="R127" t="str">
            <v>, moments: [</v>
          </cell>
          <cell r="S127" t="str">
            <v>"</v>
          </cell>
          <cell r="AE127" t="str">
            <v>"], url: "</v>
          </cell>
          <cell r="AF127" t="str">
            <v>/cantos/resucito/l/lasarmasdelaluz.html</v>
          </cell>
          <cell r="AG127" t="str">
            <v>/cantos/resucito/l/lasarmasdelaluz.html</v>
          </cell>
          <cell r="AH127" t="str">
            <v>"},</v>
          </cell>
          <cell r="AI127" t="str">
            <v>l</v>
          </cell>
          <cell r="AJ127" t="str">
            <v>p</v>
          </cell>
          <cell r="AK127" t="str">
            <v>{id:124,title: "lasarmasdelaluzLas armas de la luz", subtitle: "cf Efesios 6,11.ss", category: "PRECATECUMENADO", moments: [""], url: "/cantos/resucito/l/lasarmasdelaluz.html/cantos/resucito/l/lasarmasdelaluz.html"},</v>
          </cell>
          <cell r="AL127" t="str">
            <v>LAS ARMAS DE LA LUZ</v>
          </cell>
          <cell r="AM127" t="str">
            <v>lasarmasdelaluz</v>
          </cell>
          <cell r="AN127" t="str">
            <v>cf Efesios 6,11.ss</v>
          </cell>
          <cell r="AP127" t="str">
            <v>CANTO</v>
          </cell>
          <cell r="AQ127" t="str">
            <v>LAS ARMAS DE LA LUZ</v>
          </cell>
        </row>
        <row r="128">
          <cell r="A128">
            <v>103</v>
          </cell>
          <cell r="B128" t="str">
            <v>{id:</v>
          </cell>
          <cell r="C128">
            <v>125</v>
          </cell>
          <cell r="D128" t="str">
            <v>,</v>
          </cell>
          <cell r="E128" t="str">
            <v xml:space="preserve">title: </v>
          </cell>
          <cell r="F128" t="str">
            <v>"</v>
          </cell>
          <cell r="G128" t="str">
            <v>laudasion</v>
          </cell>
          <cell r="H128" t="str">
            <v>Lauda Sión</v>
          </cell>
          <cell r="I128" t="str">
            <v>",</v>
          </cell>
          <cell r="J128" t="str">
            <v xml:space="preserve"> subtitle: </v>
          </cell>
          <cell r="K128" t="str">
            <v>"</v>
          </cell>
          <cell r="L128" t="str">
            <v xml:space="preserve">Secuencia del Corpus Christi (Santo Tomas de Aquino) </v>
          </cell>
          <cell r="M128" t="str">
            <v xml:space="preserve">", </v>
          </cell>
          <cell r="N128" t="str">
            <v xml:space="preserve">category: </v>
          </cell>
          <cell r="O128" t="str">
            <v>"</v>
          </cell>
          <cell r="P128" t="str">
            <v>PRECATECUMENADO</v>
          </cell>
          <cell r="Q128" t="str">
            <v>"</v>
          </cell>
          <cell r="R128" t="str">
            <v>, moments: [</v>
          </cell>
          <cell r="S128" t="str">
            <v>"</v>
          </cell>
          <cell r="AE128" t="str">
            <v>"], url: "</v>
          </cell>
          <cell r="AF128" t="str">
            <v>/cantos/resucito/l/laudasion.html</v>
          </cell>
          <cell r="AG128" t="str">
            <v>/cantos/resucito/l/laudasion.html</v>
          </cell>
          <cell r="AH128" t="str">
            <v>"},</v>
          </cell>
          <cell r="AI128" t="str">
            <v>l</v>
          </cell>
          <cell r="AJ128" t="str">
            <v>p</v>
          </cell>
          <cell r="AK128" t="str">
            <v>{id:125,title: "laudasionLauda Sión", subtitle: "Secuencia del Corpus Christi (Santo Tomas de Aquino) ", category: "PRECATECUMENADO", moments: [""], url: "/cantos/resucito/l/laudasion.html/cantos/resucito/l/laudasion.html"},</v>
          </cell>
          <cell r="AL128" t="str">
            <v>LAUDA SIÓN</v>
          </cell>
          <cell r="AM128" t="str">
            <v>laudasión</v>
          </cell>
          <cell r="AN128" t="str">
            <v xml:space="preserve">Secuencia del Corpus Christi (Santo Tomas de Aquino) </v>
          </cell>
          <cell r="AP128" t="str">
            <v>CANTO</v>
          </cell>
          <cell r="AQ128" t="str">
            <v>LAUDA SIÓN</v>
          </cell>
        </row>
        <row r="129">
          <cell r="A129">
            <v>189</v>
          </cell>
          <cell r="B129" t="str">
            <v>{id:</v>
          </cell>
          <cell r="C129">
            <v>126</v>
          </cell>
          <cell r="D129" t="str">
            <v>,</v>
          </cell>
          <cell r="E129" t="str">
            <v xml:space="preserve">title: </v>
          </cell>
          <cell r="F129" t="str">
            <v>"</v>
          </cell>
          <cell r="G129" t="str">
            <v>letaniasdelossantos</v>
          </cell>
          <cell r="H129" t="str">
            <v>Letanías de los santos</v>
          </cell>
          <cell r="I129" t="str">
            <v>",</v>
          </cell>
          <cell r="J129" t="str">
            <v xml:space="preserve"> subtitle: </v>
          </cell>
          <cell r="K129" t="str">
            <v>"</v>
          </cell>
          <cell r="L129" t="str">
            <v>De la liturgia bautismal de la Vigilia Pascual</v>
          </cell>
          <cell r="M129" t="str">
            <v xml:space="preserve">", </v>
          </cell>
          <cell r="N129" t="str">
            <v xml:space="preserve">category: </v>
          </cell>
          <cell r="O129" t="str">
            <v>"</v>
          </cell>
          <cell r="P129" t="str">
            <v>LITÚRGICOS</v>
          </cell>
          <cell r="Q129" t="str">
            <v>"</v>
          </cell>
          <cell r="R129" t="str">
            <v>, moments: [</v>
          </cell>
          <cell r="S129" t="str">
            <v>"</v>
          </cell>
          <cell r="AE129" t="str">
            <v>"], url: "</v>
          </cell>
          <cell r="AF129" t="str">
            <v>/cantos/resucito/l/letaniasdelossantos.html</v>
          </cell>
          <cell r="AG129" t="str">
            <v>/cantos/resucito/l/letaniasdelossantos.html</v>
          </cell>
          <cell r="AH129" t="str">
            <v>"},</v>
          </cell>
          <cell r="AI129" t="str">
            <v>l</v>
          </cell>
          <cell r="AJ129" t="str">
            <v>l</v>
          </cell>
          <cell r="AK129" t="str">
            <v>{id:126,title: "letaniasdelossantosLetanías de los santos", subtitle: "De la liturgia bautismal de la Vigilia Pascual", category: "LITÚRGICOS", moments: [""], url: "/cantos/resucito/l/letaniasdelossantos.html/cantos/resucito/l/letaniasdelossantos.html"},</v>
          </cell>
          <cell r="AL129" t="str">
            <v>LETANÍAS DE LOS SANTOS</v>
          </cell>
          <cell r="AM129" t="str">
            <v>letaníasdelossantos</v>
          </cell>
          <cell r="AN129" t="str">
            <v>De la liturgia bautismal de la Vigilia Pascual</v>
          </cell>
          <cell r="AP129" t="str">
            <v>CANTO</v>
          </cell>
          <cell r="AQ129" t="str">
            <v>LETANÍAS DE LOS SANTOS</v>
          </cell>
        </row>
        <row r="130">
          <cell r="A130">
            <v>191</v>
          </cell>
          <cell r="B130" t="str">
            <v>{id:</v>
          </cell>
          <cell r="C130">
            <v>127</v>
          </cell>
          <cell r="D130" t="str">
            <v>,</v>
          </cell>
          <cell r="E130" t="str">
            <v xml:space="preserve">title: </v>
          </cell>
          <cell r="F130" t="str">
            <v>"</v>
          </cell>
          <cell r="G130" t="str">
            <v>letaniaspenitencialesi</v>
          </cell>
          <cell r="H130" t="str">
            <v>Letanías penitenciales I</v>
          </cell>
          <cell r="I130" t="str">
            <v>",</v>
          </cell>
          <cell r="J130" t="str">
            <v xml:space="preserve"> subtitle: </v>
          </cell>
          <cell r="K130" t="str">
            <v>"</v>
          </cell>
          <cell r="L130" t="str">
            <v>Letanía para la Celebración Penitencial – modelo abreviado</v>
          </cell>
          <cell r="M130" t="str">
            <v xml:space="preserve">", </v>
          </cell>
          <cell r="N130" t="str">
            <v xml:space="preserve">category: </v>
          </cell>
          <cell r="O130" t="str">
            <v>"</v>
          </cell>
          <cell r="P130" t="str">
            <v>LITÚRGICOS</v>
          </cell>
          <cell r="Q130" t="str">
            <v>"</v>
          </cell>
          <cell r="R130" t="str">
            <v>, moments: [</v>
          </cell>
          <cell r="S130" t="str">
            <v>"</v>
          </cell>
          <cell r="T130" t="str">
            <v>Cuaresma</v>
          </cell>
          <cell r="U130" t="str">
            <v>", "</v>
          </cell>
          <cell r="V130" t="str">
            <v>Laudes/Visperas</v>
          </cell>
          <cell r="W130" t="str">
            <v>", "</v>
          </cell>
          <cell r="X130" t="str">
            <v>Entrada</v>
          </cell>
          <cell r="Y130" t="str">
            <v>", "</v>
          </cell>
          <cell r="Z130" t="str">
            <v>Antiguo Testamento</v>
          </cell>
          <cell r="AE130" t="str">
            <v>"], url: "</v>
          </cell>
          <cell r="AF130" t="str">
            <v>/cantos/resucito/l/letaniaspenitencialesi.html</v>
          </cell>
          <cell r="AG130" t="str">
            <v>/cantos/resucito/l/letaniaspenitencialesi.html</v>
          </cell>
          <cell r="AH130" t="str">
            <v>"},</v>
          </cell>
          <cell r="AI130" t="str">
            <v>l</v>
          </cell>
          <cell r="AJ130" t="str">
            <v>l</v>
          </cell>
          <cell r="AK130" t="str">
            <v>{id:127,title: "letaniaspenitencialesiLetanías penitenciales I", subtitle: "Letanía para la Celebración Penitencial – modelo abreviado", category: "LITÚRGICOS", moments: ["Cuaresma", "Laudes/Visperas", "Entrada", "Antiguo Testamento"], url: "/cantos/resucito/l/letaniaspenitencialesi.html/cantos/resucito/l/letaniaspenitencialesi.html"},</v>
          </cell>
          <cell r="AL130" t="str">
            <v>LETANÍAS PENITENCIALES I</v>
          </cell>
          <cell r="AM130" t="str">
            <v>letaníaspenitencialesi</v>
          </cell>
          <cell r="AN130" t="str">
            <v>Letanía para la Celebración Penitencial – modelo abreviado</v>
          </cell>
          <cell r="AP130" t="str">
            <v>CANTO</v>
          </cell>
          <cell r="AQ130" t="str">
            <v>LETANÍAS PENITENCIALES I</v>
          </cell>
        </row>
        <row r="131">
          <cell r="A131">
            <v>192</v>
          </cell>
          <cell r="B131" t="str">
            <v>{id:</v>
          </cell>
          <cell r="C131">
            <v>128</v>
          </cell>
          <cell r="D131" t="str">
            <v>,</v>
          </cell>
          <cell r="E131" t="str">
            <v xml:space="preserve">title: </v>
          </cell>
          <cell r="F131" t="str">
            <v>"</v>
          </cell>
          <cell r="G131" t="str">
            <v>letaniaspenitencialesii</v>
          </cell>
          <cell r="H131" t="str">
            <v>Letanías penitenciales II</v>
          </cell>
          <cell r="I131" t="str">
            <v>",</v>
          </cell>
          <cell r="J131" t="str">
            <v xml:space="preserve"> subtitle: </v>
          </cell>
          <cell r="K131" t="str">
            <v>"</v>
          </cell>
          <cell r="L131" t="str">
            <v>Letanía para la Celebración Penitencial</v>
          </cell>
          <cell r="M131" t="str">
            <v xml:space="preserve">", </v>
          </cell>
          <cell r="N131" t="str">
            <v xml:space="preserve">category: </v>
          </cell>
          <cell r="O131" t="str">
            <v>"</v>
          </cell>
          <cell r="P131" t="str">
            <v>LITÚRGICOS</v>
          </cell>
          <cell r="Q131" t="str">
            <v>"</v>
          </cell>
          <cell r="R131" t="str">
            <v>, moments: [</v>
          </cell>
          <cell r="S131" t="str">
            <v>"</v>
          </cell>
          <cell r="T131" t="str">
            <v>Cuaresma</v>
          </cell>
          <cell r="U131" t="str">
            <v>", "</v>
          </cell>
          <cell r="V131" t="str">
            <v>Laudes/Visperas</v>
          </cell>
          <cell r="W131" t="str">
            <v>", "</v>
          </cell>
          <cell r="X131" t="str">
            <v>Entrada</v>
          </cell>
          <cell r="AE131" t="str">
            <v>"], url: "</v>
          </cell>
          <cell r="AF131" t="str">
            <v>/cantos/resucito/l/letaniaspenitencialesii.html</v>
          </cell>
          <cell r="AG131" t="str">
            <v>/cantos/resucito/l/letaniaspenitencialesii.html</v>
          </cell>
          <cell r="AH131" t="str">
            <v>"},</v>
          </cell>
          <cell r="AI131" t="str">
            <v>l</v>
          </cell>
          <cell r="AJ131" t="str">
            <v>l</v>
          </cell>
          <cell r="AK131" t="str">
            <v>{id:128,title: "letaniaspenitencialesiiLetanías penitenciales II", subtitle: "Letanía para la Celebración Penitencial", category: "LITÚRGICOS", moments: ["Cuaresma", "Laudes/Visperas", "Entrada"], url: "/cantos/resucito/l/letaniaspenitencialesii.html/cantos/resucito/l/letaniaspenitencialesii.html"},</v>
          </cell>
          <cell r="AL131" t="str">
            <v>LETANÍAS PENITENCIALES II</v>
          </cell>
          <cell r="AM131" t="str">
            <v>letaníaspenitencialesii</v>
          </cell>
          <cell r="AN131" t="str">
            <v>Letanía para la Celebración Penitencial</v>
          </cell>
          <cell r="AP131" t="str">
            <v>CANTO</v>
          </cell>
          <cell r="AQ131" t="str">
            <v>LETANÍAS PENITENCIALES II</v>
          </cell>
        </row>
        <row r="132">
          <cell r="A132">
            <v>105</v>
          </cell>
          <cell r="B132" t="str">
            <v>{id:</v>
          </cell>
          <cell r="C132">
            <v>129</v>
          </cell>
          <cell r="D132" t="str">
            <v>,</v>
          </cell>
          <cell r="E132" t="str">
            <v xml:space="preserve">title: </v>
          </cell>
          <cell r="F132" t="str">
            <v>"</v>
          </cell>
          <cell r="G132" t="str">
            <v>levantomisojosalosmontes</v>
          </cell>
          <cell r="H132" t="str">
            <v>Levanto mis ojos a los montes</v>
          </cell>
          <cell r="I132" t="str">
            <v>",</v>
          </cell>
          <cell r="J132" t="str">
            <v xml:space="preserve"> subtitle: </v>
          </cell>
          <cell r="K132" t="str">
            <v>"</v>
          </cell>
          <cell r="L132" t="str">
            <v>Sal 121 (120)</v>
          </cell>
          <cell r="M132" t="str">
            <v xml:space="preserve">", </v>
          </cell>
          <cell r="N132" t="str">
            <v xml:space="preserve">category: </v>
          </cell>
          <cell r="O132" t="str">
            <v>"</v>
          </cell>
          <cell r="P132" t="str">
            <v>PRECATECUMENADO</v>
          </cell>
          <cell r="Q132" t="str">
            <v>"</v>
          </cell>
          <cell r="R132" t="str">
            <v>, moments: [</v>
          </cell>
          <cell r="S132" t="str">
            <v>"</v>
          </cell>
          <cell r="T132" t="str">
            <v>Adviento</v>
          </cell>
          <cell r="U132" t="str">
            <v>", "</v>
          </cell>
          <cell r="V132" t="str">
            <v>Pentecostés</v>
          </cell>
          <cell r="W132" t="str">
            <v>", "</v>
          </cell>
          <cell r="X132" t="str">
            <v>Final</v>
          </cell>
          <cell r="Y132" t="str">
            <v>", "</v>
          </cell>
          <cell r="Z132" t="str">
            <v>Nuevo Testamento</v>
          </cell>
          <cell r="AE132" t="str">
            <v>"], url: "</v>
          </cell>
          <cell r="AF132" t="str">
            <v>/cantos/resucito/l/levantomisojosalosmontes.html</v>
          </cell>
          <cell r="AG132" t="str">
            <v>/cantos/resucito/l/levantomisojosalosmontes.html</v>
          </cell>
          <cell r="AH132" t="str">
            <v>"},</v>
          </cell>
          <cell r="AI132" t="str">
            <v>l</v>
          </cell>
          <cell r="AJ132" t="str">
            <v>p</v>
          </cell>
          <cell r="AK132" t="str">
            <v>{id:129,title: "levantomisojosalosmontesLevanto mis ojos a los montes", subtitle: "Sal 121 (120)", category: "PRECATECUMENADO", moments: ["Adviento", "Pentecostés", "Final", "Nuevo Testamento"], url: "/cantos/resucito/l/levantomisojosalosmontes.html/cantos/resucito/l/levantomisojosalosmontes.html"},</v>
          </cell>
          <cell r="AL132" t="str">
            <v>LEVANTO MIS OJOS A LOS MONTES</v>
          </cell>
          <cell r="AM132" t="str">
            <v>levantomisojosalosmontes</v>
          </cell>
          <cell r="AN132" t="str">
            <v>Sal 121 (120)</v>
          </cell>
          <cell r="AP132" t="str">
            <v>CANTO</v>
          </cell>
          <cell r="AQ132" t="str">
            <v>LEVANTO MIS OJOS A LOS MONTES</v>
          </cell>
        </row>
        <row r="133">
          <cell r="A133">
            <v>106</v>
          </cell>
          <cell r="B133" t="str">
            <v>{id:</v>
          </cell>
          <cell r="C133">
            <v>131</v>
          </cell>
          <cell r="D133" t="str">
            <v>,</v>
          </cell>
          <cell r="E133" t="str">
            <v xml:space="preserve">title: </v>
          </cell>
          <cell r="F133" t="str">
            <v>"</v>
          </cell>
          <cell r="G133" t="str">
            <v>lleguehastatupresenciamiclamor</v>
          </cell>
          <cell r="H133" t="str">
            <v>Llegue hasta tu presencia mi clamor</v>
          </cell>
          <cell r="I133" t="str">
            <v>",</v>
          </cell>
          <cell r="J133" t="str">
            <v xml:space="preserve"> subtitle: </v>
          </cell>
          <cell r="K133" t="str">
            <v>"</v>
          </cell>
          <cell r="L133" t="str">
            <v>Sal 119 (118)</v>
          </cell>
          <cell r="M133" t="str">
            <v xml:space="preserve">", </v>
          </cell>
          <cell r="N133" t="str">
            <v xml:space="preserve">category: </v>
          </cell>
          <cell r="O133" t="str">
            <v>"</v>
          </cell>
          <cell r="P133" t="str">
            <v>PRECATECUMENADO</v>
          </cell>
          <cell r="Q133" t="str">
            <v>"</v>
          </cell>
          <cell r="R133" t="str">
            <v>, moments: [</v>
          </cell>
          <cell r="S133" t="str">
            <v>"</v>
          </cell>
          <cell r="T133" t="str">
            <v>Virgen</v>
          </cell>
          <cell r="U133" t="str">
            <v>", "</v>
          </cell>
          <cell r="V133" t="str">
            <v>Laudes/Visperas</v>
          </cell>
          <cell r="W133" t="str">
            <v>", "</v>
          </cell>
          <cell r="X133" t="str">
            <v>Nuevo Testamento</v>
          </cell>
          <cell r="AE133" t="str">
            <v>"], url: "</v>
          </cell>
          <cell r="AF133" t="str">
            <v>/cantos/resucito/l/lleguehastatupresenciamiclamor.html</v>
          </cell>
          <cell r="AG133" t="str">
            <v>/cantos/resucito/l/lleguehastatupresenciamiclamor.html</v>
          </cell>
          <cell r="AH133" t="str">
            <v>"},</v>
          </cell>
          <cell r="AI133" t="str">
            <v>l</v>
          </cell>
          <cell r="AJ133" t="str">
            <v>p</v>
          </cell>
          <cell r="AK133" t="str">
            <v>{id:131,title: "lleguehastatupresenciamiclamorLlegue hasta tu presencia mi clamor", subtitle: "Sal 119 (118)", category: "PRECATECUMENADO", moments: ["Virgen", "Laudes/Visperas", "Nuevo Testamento"], url: "/cantos/resucito/l/lleguehastatupresenciamiclamor.html/cantos/resucito/l/lleguehastatupresenciamiclamor.html"},</v>
          </cell>
          <cell r="AL133" t="str">
            <v>LLEGUE HASTA TU PRESENCIA MI CLAMOR</v>
          </cell>
          <cell r="AM133" t="str">
            <v>lleguehastatupresenciamiclamor</v>
          </cell>
          <cell r="AN133" t="str">
            <v>Sal 119 (118)</v>
          </cell>
          <cell r="AP133" t="str">
            <v>CANTO</v>
          </cell>
          <cell r="AQ133" t="str">
            <v>LLEGUE HASTA TU PRESENCIA MI CLAMOR</v>
          </cell>
        </row>
        <row r="134">
          <cell r="A134">
            <v>107</v>
          </cell>
          <cell r="B134" t="str">
            <v>{id:</v>
          </cell>
          <cell r="C134">
            <v>132</v>
          </cell>
          <cell r="D134" t="str">
            <v>,</v>
          </cell>
          <cell r="E134" t="str">
            <v xml:space="preserve">title: </v>
          </cell>
          <cell r="F134" t="str">
            <v>"</v>
          </cell>
          <cell r="G134" t="str">
            <v>llevamealcielo</v>
          </cell>
          <cell r="H134" t="str">
            <v>Llévame al cielo</v>
          </cell>
          <cell r="I134" t="str">
            <v>",</v>
          </cell>
          <cell r="J134" t="str">
            <v xml:space="preserve"> subtitle: </v>
          </cell>
          <cell r="K134" t="str">
            <v>"</v>
          </cell>
          <cell r="L134" t="str">
            <v>Filipenses 1,23</v>
          </cell>
          <cell r="M134" t="str">
            <v xml:space="preserve">", </v>
          </cell>
          <cell r="N134" t="str">
            <v xml:space="preserve">category: </v>
          </cell>
          <cell r="O134" t="str">
            <v>"</v>
          </cell>
          <cell r="P134" t="str">
            <v>PRECATECUMENADO</v>
          </cell>
          <cell r="Q134" t="str">
            <v>"</v>
          </cell>
          <cell r="R134" t="str">
            <v>, moments: [</v>
          </cell>
          <cell r="S134" t="str">
            <v>"</v>
          </cell>
          <cell r="T134" t="str">
            <v>Virgen</v>
          </cell>
          <cell r="AE134" t="str">
            <v>"], url: "</v>
          </cell>
          <cell r="AF134" t="str">
            <v>/cantos/resucito/l/llevamealcielo.html</v>
          </cell>
          <cell r="AG134" t="str">
            <v>/cantos/resucito/l/llevamealcielo.html</v>
          </cell>
          <cell r="AH134" t="str">
            <v>"},</v>
          </cell>
          <cell r="AI134" t="str">
            <v>l</v>
          </cell>
          <cell r="AJ134" t="str">
            <v>p</v>
          </cell>
          <cell r="AK134" t="str">
            <v>{id:132,title: "llevamealcieloLlévame al cielo", subtitle: "Filipenses 1,23", category: "PRECATECUMENADO", moments: ["Virgen"], url: "/cantos/resucito/l/llevamealcielo.html/cantos/resucito/l/llevamealcielo.html"},</v>
          </cell>
          <cell r="AL134" t="str">
            <v>LLÉVAME AL CIELO</v>
          </cell>
          <cell r="AM134" t="str">
            <v>llévamealcielo</v>
          </cell>
          <cell r="AN134" t="str">
            <v>Filipenses 1,23</v>
          </cell>
          <cell r="AP134" t="str">
            <v>CANTO</v>
          </cell>
          <cell r="AQ134" t="str">
            <v>LLÉVAME AL CIELO</v>
          </cell>
        </row>
        <row r="135">
          <cell r="A135">
            <v>108</v>
          </cell>
          <cell r="B135" t="str">
            <v>{id:</v>
          </cell>
          <cell r="C135">
            <v>133</v>
          </cell>
          <cell r="D135" t="str">
            <v>,</v>
          </cell>
          <cell r="E135" t="str">
            <v xml:space="preserve">title: </v>
          </cell>
          <cell r="F135" t="str">
            <v>"</v>
          </cell>
          <cell r="G135" t="str">
            <v>magnificat</v>
          </cell>
          <cell r="H135" t="str">
            <v>Magníficat</v>
          </cell>
          <cell r="I135" t="str">
            <v>",</v>
          </cell>
          <cell r="J135" t="str">
            <v xml:space="preserve"> subtitle: </v>
          </cell>
          <cell r="K135" t="str">
            <v>"</v>
          </cell>
          <cell r="L135" t="str">
            <v>Lucas 1,46-55</v>
          </cell>
          <cell r="M135" t="str">
            <v xml:space="preserve">", </v>
          </cell>
          <cell r="N135" t="str">
            <v xml:space="preserve">category: </v>
          </cell>
          <cell r="O135" t="str">
            <v>"</v>
          </cell>
          <cell r="P135" t="str">
            <v>PRECATECUMENADO</v>
          </cell>
          <cell r="Q135" t="str">
            <v>"</v>
          </cell>
          <cell r="R135" t="str">
            <v>, moments: [</v>
          </cell>
          <cell r="S135" t="str">
            <v>"</v>
          </cell>
          <cell r="T135" t="str">
            <v>Virgen</v>
          </cell>
          <cell r="U135" t="str">
            <v>", "</v>
          </cell>
          <cell r="V135" t="str">
            <v>Entrada</v>
          </cell>
          <cell r="W135" t="str">
            <v>", "</v>
          </cell>
          <cell r="X135" t="str">
            <v>Nuevo Testamento</v>
          </cell>
          <cell r="AE135" t="str">
            <v>"], url: "</v>
          </cell>
          <cell r="AF135" t="str">
            <v>/cantos/resucito/m/magnificat.html</v>
          </cell>
          <cell r="AG135" t="str">
            <v>/cantos/resucito/m/magnificat.html</v>
          </cell>
          <cell r="AH135" t="str">
            <v>"},</v>
          </cell>
          <cell r="AI135" t="str">
            <v>m</v>
          </cell>
          <cell r="AJ135" t="str">
            <v>p</v>
          </cell>
          <cell r="AK135" t="str">
            <v>{id:133,title: "magnificatMagníficat", subtitle: "Lucas 1,46-55", category: "PRECATECUMENADO", moments: ["Virgen", "Entrada", "Nuevo Testamento"], url: "/cantos/resucito/m/magnificat.html/cantos/resucito/m/magnificat.html"},</v>
          </cell>
          <cell r="AL135" t="str">
            <v>MAGNÍFICAT</v>
          </cell>
          <cell r="AM135" t="str">
            <v>magníficat</v>
          </cell>
          <cell r="AN135" t="str">
            <v>Lucas 1,46-55</v>
          </cell>
          <cell r="AP135" t="str">
            <v>CANTO</v>
          </cell>
          <cell r="AQ135" t="str">
            <v>MAGNÍFICAT</v>
          </cell>
        </row>
        <row r="136">
          <cell r="A136">
            <v>110</v>
          </cell>
          <cell r="B136" t="str">
            <v>{id:</v>
          </cell>
          <cell r="C136">
            <v>134</v>
          </cell>
          <cell r="D136" t="str">
            <v>,</v>
          </cell>
          <cell r="E136" t="str">
            <v xml:space="preserve">title: </v>
          </cell>
          <cell r="F136" t="str">
            <v>"</v>
          </cell>
          <cell r="G136" t="str">
            <v>mariadejasnagöra</v>
          </cell>
          <cell r="H136" t="str">
            <v>María de Jasna Göra</v>
          </cell>
          <cell r="I136" t="str">
            <v>",</v>
          </cell>
          <cell r="J136" t="str">
            <v xml:space="preserve"> subtitle: </v>
          </cell>
          <cell r="K136" t="str">
            <v>"</v>
          </cell>
          <cell r="L136" t="str">
            <v xml:space="preserve">Himno a la Virgen de Jasna Göra, Częstochowa Polonia (Kiko Argüello) </v>
          </cell>
          <cell r="M136" t="str">
            <v xml:space="preserve">", </v>
          </cell>
          <cell r="N136" t="str">
            <v xml:space="preserve">category: </v>
          </cell>
          <cell r="O136" t="str">
            <v>"</v>
          </cell>
          <cell r="P136" t="str">
            <v>PRECATECUMENADO</v>
          </cell>
          <cell r="Q136" t="str">
            <v>"</v>
          </cell>
          <cell r="R136" t="str">
            <v>, moments: [</v>
          </cell>
          <cell r="S136" t="str">
            <v>"</v>
          </cell>
          <cell r="T136" t="str">
            <v>Virgen</v>
          </cell>
          <cell r="AE136" t="str">
            <v>"], url: "</v>
          </cell>
          <cell r="AF136" t="str">
            <v>/cantos/resucito/m/mariadejasnagöra.html</v>
          </cell>
          <cell r="AG136" t="str">
            <v>/cantos/resucito/m/mariadejasnagöra.html</v>
          </cell>
          <cell r="AH136" t="str">
            <v>"},</v>
          </cell>
          <cell r="AI136" t="str">
            <v>m</v>
          </cell>
          <cell r="AJ136" t="str">
            <v>p</v>
          </cell>
          <cell r="AK136" t="str">
            <v>{id:134,title: "mariadejasnagöraMaría de Jasna Göra", subtitle: "Himno a la Virgen de Jasna Göra, Częstochowa Polonia (Kiko Argüello) ", category: "PRECATECUMENADO", moments: ["Virgen"], url: "/cantos/resucito/m/mariadejasnagöra.html/cantos/resucito/m/mariadejasnagöra.html"},</v>
          </cell>
          <cell r="AL136" t="str">
            <v>MARÍA DE JASNA GÖRA</v>
          </cell>
          <cell r="AM136" t="str">
            <v>maríadejasnagöra</v>
          </cell>
          <cell r="AN136" t="str">
            <v xml:space="preserve">Himno a la Virgen de Jasna Göra, Częstochowa Polonia (Kiko Argüello) </v>
          </cell>
          <cell r="AP136" t="str">
            <v>CANTO</v>
          </cell>
          <cell r="AQ136" t="str">
            <v>MARÍA DE JASNA GÖRA</v>
          </cell>
        </row>
        <row r="137">
          <cell r="A137">
            <v>109</v>
          </cell>
          <cell r="B137" t="str">
            <v>{id:</v>
          </cell>
          <cell r="C137">
            <v>135</v>
          </cell>
          <cell r="D137" t="str">
            <v>,</v>
          </cell>
          <cell r="E137" t="str">
            <v xml:space="preserve">title: </v>
          </cell>
          <cell r="F137" t="str">
            <v>"</v>
          </cell>
          <cell r="G137" t="str">
            <v>mariacasadebendicion</v>
          </cell>
          <cell r="H137" t="str">
            <v>María, casa de bendición</v>
          </cell>
          <cell r="I137" t="str">
            <v>",</v>
          </cell>
          <cell r="J137" t="str">
            <v xml:space="preserve"> subtitle: </v>
          </cell>
          <cell r="K137" t="str">
            <v>"</v>
          </cell>
          <cell r="L137" t="str">
            <v>Juan 2,1–11 – Las Bodas de Caná</v>
          </cell>
          <cell r="M137" t="str">
            <v xml:space="preserve">", </v>
          </cell>
          <cell r="N137" t="str">
            <v xml:space="preserve">category: </v>
          </cell>
          <cell r="O137" t="str">
            <v>"</v>
          </cell>
          <cell r="P137" t="str">
            <v>PRECATECUMENADO</v>
          </cell>
          <cell r="Q137" t="str">
            <v>"</v>
          </cell>
          <cell r="R137" t="str">
            <v>, moments: [</v>
          </cell>
          <cell r="S137" t="str">
            <v>"</v>
          </cell>
          <cell r="T137" t="str">
            <v>Cuaresma</v>
          </cell>
          <cell r="U137" t="str">
            <v>", "</v>
          </cell>
          <cell r="V137" t="str">
            <v>Virgen</v>
          </cell>
          <cell r="W137" t="str">
            <v>", "</v>
          </cell>
          <cell r="X137" t="str">
            <v>Nuevo Testamento</v>
          </cell>
          <cell r="AE137" t="str">
            <v>"], url: "</v>
          </cell>
          <cell r="AF137" t="str">
            <v>/cantos/resucito/m/mariacasadebendicion.html</v>
          </cell>
          <cell r="AG137" t="str">
            <v>/cantos/resucito/m/mariacasadebendicion.html</v>
          </cell>
          <cell r="AH137" t="str">
            <v>"},</v>
          </cell>
          <cell r="AI137" t="str">
            <v>m</v>
          </cell>
          <cell r="AJ137" t="str">
            <v>p</v>
          </cell>
          <cell r="AK137" t="str">
            <v>{id:135,title: "mariacasadebendicionMaría, casa de bendición", subtitle: "Juan 2,1–11 – Las Bodas de Caná", category: "PRECATECUMENADO", moments: ["Cuaresma", "Virgen", "Nuevo Testamento"], url: "/cantos/resucito/m/mariacasadebendicion.html/cantos/resucito/m/mariacasadebendicion.html"},</v>
          </cell>
          <cell r="AL137" t="str">
            <v>MARÍA, CASA DE BENDICIÓN</v>
          </cell>
          <cell r="AM137" t="str">
            <v>maría,casadebendición</v>
          </cell>
          <cell r="AN137" t="str">
            <v>Juan 2,1–11 – Las Bodas de Caná</v>
          </cell>
          <cell r="AP137" t="str">
            <v>CANTO</v>
          </cell>
          <cell r="AQ137" t="str">
            <v>MARÍA, CASA DE BENDICIÓN</v>
          </cell>
        </row>
        <row r="138">
          <cell r="A138">
            <v>111</v>
          </cell>
          <cell r="B138" t="str">
            <v>{id:</v>
          </cell>
          <cell r="C138">
            <v>136</v>
          </cell>
          <cell r="D138" t="str">
            <v>,</v>
          </cell>
          <cell r="E138" t="str">
            <v xml:space="preserve">title: </v>
          </cell>
          <cell r="F138" t="str">
            <v>"</v>
          </cell>
          <cell r="G138" t="str">
            <v>mariamadredelaiglesia</v>
          </cell>
          <cell r="H138" t="str">
            <v>María, madre de la Iglesia</v>
          </cell>
          <cell r="I138" t="str">
            <v>",</v>
          </cell>
          <cell r="J138" t="str">
            <v xml:space="preserve"> subtitle: </v>
          </cell>
          <cell r="K138" t="str">
            <v>"</v>
          </cell>
          <cell r="L138" t="str">
            <v>Juan 19,26-34</v>
          </cell>
          <cell r="M138" t="str">
            <v xml:space="preserve">", </v>
          </cell>
          <cell r="N138" t="str">
            <v xml:space="preserve">category: </v>
          </cell>
          <cell r="O138" t="str">
            <v>"</v>
          </cell>
          <cell r="P138" t="str">
            <v>PRECATECUMENADO</v>
          </cell>
          <cell r="Q138" t="str">
            <v>"</v>
          </cell>
          <cell r="R138" t="str">
            <v>, moments: [</v>
          </cell>
          <cell r="S138" t="str">
            <v>"</v>
          </cell>
          <cell r="T138" t="str">
            <v>Cuaresma</v>
          </cell>
          <cell r="U138" t="str">
            <v>", "</v>
          </cell>
          <cell r="V138" t="str">
            <v>Virgen</v>
          </cell>
          <cell r="AE138" t="str">
            <v>"], url: "</v>
          </cell>
          <cell r="AF138" t="str">
            <v>/cantos/resucito/m/mariamadredelaiglesia.html</v>
          </cell>
          <cell r="AG138" t="str">
            <v>/cantos/resucito/m/mariamadredelaiglesia.html</v>
          </cell>
          <cell r="AH138" t="str">
            <v>"},</v>
          </cell>
          <cell r="AI138" t="str">
            <v>m</v>
          </cell>
          <cell r="AJ138" t="str">
            <v>p</v>
          </cell>
          <cell r="AK138" t="str">
            <v>{id:136,title: "mariamadredelaiglesiaMaría, madre de la Iglesia", subtitle: "Juan 19,26-34", category: "PRECATECUMENADO", moments: ["Cuaresma", "Virgen"], url: "/cantos/resucito/m/mariamadredelaiglesia.html/cantos/resucito/m/mariamadredelaiglesia.html"},</v>
          </cell>
          <cell r="AL138" t="str">
            <v>MARÍA, MADRE DE LA IGLESIA</v>
          </cell>
          <cell r="AM138" t="str">
            <v>maría,madredelaiglesia</v>
          </cell>
          <cell r="AN138" t="str">
            <v>Juan 19,26-34</v>
          </cell>
          <cell r="AP138" t="str">
            <v>CANTO</v>
          </cell>
          <cell r="AQ138" t="str">
            <v>MARÍA, MADRE DE LA IGLESIA</v>
          </cell>
        </row>
        <row r="139">
          <cell r="A139">
            <v>112</v>
          </cell>
          <cell r="B139" t="str">
            <v>{id:</v>
          </cell>
          <cell r="C139">
            <v>137</v>
          </cell>
          <cell r="D139" t="str">
            <v>,</v>
          </cell>
          <cell r="E139" t="str">
            <v xml:space="preserve">title: </v>
          </cell>
          <cell r="F139" t="str">
            <v>"</v>
          </cell>
          <cell r="G139" t="str">
            <v>mariamadredelcaminoardiente</v>
          </cell>
          <cell r="H139" t="str">
            <v>María, madre del camino ardiente</v>
          </cell>
          <cell r="I139" t="str">
            <v>",</v>
          </cell>
          <cell r="J139" t="str">
            <v xml:space="preserve"> subtitle: </v>
          </cell>
          <cell r="K139" t="str">
            <v>"</v>
          </cell>
          <cell r="L139" t="str">
            <v>Himno a la Virgen del Tercer Milenio (Kiko Argüello)</v>
          </cell>
          <cell r="M139" t="str">
            <v xml:space="preserve">", </v>
          </cell>
          <cell r="N139" t="str">
            <v xml:space="preserve">category: </v>
          </cell>
          <cell r="O139" t="str">
            <v>"</v>
          </cell>
          <cell r="P139" t="str">
            <v>PRECATECUMENADO</v>
          </cell>
          <cell r="Q139" t="str">
            <v>"</v>
          </cell>
          <cell r="R139" t="str">
            <v>, moments: [</v>
          </cell>
          <cell r="S139" t="str">
            <v>"</v>
          </cell>
          <cell r="T139" t="str">
            <v>Adviento</v>
          </cell>
          <cell r="U139" t="str">
            <v>", "</v>
          </cell>
          <cell r="V139" t="str">
            <v>Entrada</v>
          </cell>
          <cell r="W139" t="str">
            <v>", "</v>
          </cell>
          <cell r="X139" t="str">
            <v>Antiguo Testamento</v>
          </cell>
          <cell r="AE139" t="str">
            <v>"], url: "</v>
          </cell>
          <cell r="AF139" t="str">
            <v>/cantos/resucito/m/mariamadredelcaminoardiente.html</v>
          </cell>
          <cell r="AG139" t="str">
            <v>/cantos/resucito/m/mariamadredelcaminoardiente.html</v>
          </cell>
          <cell r="AH139" t="str">
            <v>"},</v>
          </cell>
          <cell r="AI139" t="str">
            <v>m</v>
          </cell>
          <cell r="AJ139" t="str">
            <v>p</v>
          </cell>
          <cell r="AK139" t="str">
            <v>{id:137,title: "mariamadredelcaminoardienteMaría, madre del camino ardiente", subtitle: "Himno a la Virgen del Tercer Milenio (Kiko Argüello)", category: "PRECATECUMENADO", moments: ["Adviento", "Entrada", "Antiguo Testamento"], url: "/cantos/resucito/m/mariamadredelcaminoardiente.html/cantos/resucito/m/mariamadredelcaminoardiente.html"},</v>
          </cell>
          <cell r="AL139" t="str">
            <v>MARÍA, MADRE DEL CAMINO ARDIENTE</v>
          </cell>
          <cell r="AM139" t="str">
            <v>maría,madredelcaminoardiente</v>
          </cell>
          <cell r="AN139" t="str">
            <v>Himno a la Virgen del Tercer Milenio (Kiko Argüello)</v>
          </cell>
          <cell r="AP139" t="str">
            <v>CANTO</v>
          </cell>
          <cell r="AQ139" t="str">
            <v>MARÍA, MADRE DEL CAMINO ARDIENTE</v>
          </cell>
        </row>
        <row r="140">
          <cell r="A140">
            <v>113</v>
          </cell>
          <cell r="B140" t="str">
            <v>{id:</v>
          </cell>
          <cell r="C140">
            <v>138</v>
          </cell>
          <cell r="D140" t="str">
            <v>,</v>
          </cell>
          <cell r="E140" t="str">
            <v xml:space="preserve">title: </v>
          </cell>
          <cell r="F140" t="str">
            <v>"</v>
          </cell>
          <cell r="G140" t="str">
            <v>mariapequenamaria</v>
          </cell>
          <cell r="H140" t="str">
            <v>María, pequeña María</v>
          </cell>
          <cell r="I140" t="str">
            <v>",</v>
          </cell>
          <cell r="J140" t="str">
            <v xml:space="preserve"> subtitle: </v>
          </cell>
          <cell r="K140" t="str">
            <v>"</v>
          </cell>
          <cell r="L140" t="str">
            <v>Himno a la Virgen María (Kiko Argüello)</v>
          </cell>
          <cell r="M140" t="str">
            <v xml:space="preserve">", </v>
          </cell>
          <cell r="N140" t="str">
            <v xml:space="preserve">category: </v>
          </cell>
          <cell r="O140" t="str">
            <v>"</v>
          </cell>
          <cell r="P140" t="str">
            <v>PRECATECUMENADO</v>
          </cell>
          <cell r="Q140" t="str">
            <v>"</v>
          </cell>
          <cell r="R140" t="str">
            <v>, moments: [</v>
          </cell>
          <cell r="S140" t="str">
            <v>"</v>
          </cell>
          <cell r="T140" t="str">
            <v>Antiguo Testamento</v>
          </cell>
          <cell r="AE140" t="str">
            <v>"], url: "</v>
          </cell>
          <cell r="AF140" t="str">
            <v>/cantos/resucito/m/mariapequenamaria.html</v>
          </cell>
          <cell r="AG140" t="str">
            <v>/cantos/resucito/m/mariapequenamaria.html</v>
          </cell>
          <cell r="AH140" t="str">
            <v>"},</v>
          </cell>
          <cell r="AI140" t="str">
            <v>m</v>
          </cell>
          <cell r="AJ140" t="str">
            <v>p</v>
          </cell>
          <cell r="AK140" t="str">
            <v>{id:138,title: "mariapequenamariaMaría, pequeña María", subtitle: "Himno a la Virgen María (Kiko Argüello)", category: "PRECATECUMENADO", moments: ["Antiguo Testamento"], url: "/cantos/resucito/m/mariapequenamaria.html/cantos/resucito/m/mariapequenamaria.html"},</v>
          </cell>
          <cell r="AL140" t="str">
            <v>MARÍA, PEQUEÑA MARÍA</v>
          </cell>
          <cell r="AM140" t="str">
            <v>maría,pequeñamaría</v>
          </cell>
          <cell r="AN140" t="str">
            <v>Himno a la Virgen María (Kiko Argüello)</v>
          </cell>
          <cell r="AP140" t="str">
            <v>CANTO</v>
          </cell>
          <cell r="AQ140" t="str">
            <v>MARÍA, PEQUEÑA MARÍA</v>
          </cell>
        </row>
        <row r="141">
          <cell r="A141">
            <v>114</v>
          </cell>
          <cell r="B141" t="str">
            <v>{id:</v>
          </cell>
          <cell r="C141">
            <v>139</v>
          </cell>
          <cell r="D141" t="str">
            <v>,</v>
          </cell>
          <cell r="E141" t="str">
            <v xml:space="preserve">title: </v>
          </cell>
          <cell r="F141" t="str">
            <v>"</v>
          </cell>
          <cell r="G141" t="str">
            <v>meensenaraselcaminodelavida</v>
          </cell>
          <cell r="H141" t="str">
            <v>Me enseñarás el camino de la vida</v>
          </cell>
          <cell r="I141" t="str">
            <v>",</v>
          </cell>
          <cell r="J141" t="str">
            <v xml:space="preserve"> subtitle: </v>
          </cell>
          <cell r="K141" t="str">
            <v>"</v>
          </cell>
          <cell r="L141" t="str">
            <v>Sal 16 (15)</v>
          </cell>
          <cell r="M141" t="str">
            <v xml:space="preserve">", </v>
          </cell>
          <cell r="N141" t="str">
            <v xml:space="preserve">category: </v>
          </cell>
          <cell r="O141" t="str">
            <v>"</v>
          </cell>
          <cell r="P141" t="str">
            <v>PRECATECUMENADO</v>
          </cell>
          <cell r="Q141" t="str">
            <v>"</v>
          </cell>
          <cell r="R141" t="str">
            <v>, moments: [</v>
          </cell>
          <cell r="S141" t="str">
            <v>"</v>
          </cell>
          <cell r="T141" t="str">
            <v>Pascua</v>
          </cell>
          <cell r="U141" t="str">
            <v>", "</v>
          </cell>
          <cell r="V141" t="str">
            <v>Comunión</v>
          </cell>
          <cell r="W141" t="str">
            <v>", "</v>
          </cell>
          <cell r="X141" t="str">
            <v>Antiguo Testamento</v>
          </cell>
          <cell r="AE141" t="str">
            <v>"], url: "</v>
          </cell>
          <cell r="AF141" t="str">
            <v>/cantos/resucito/m/meensenaraselcaminodelavida.html</v>
          </cell>
          <cell r="AG141" t="str">
            <v>/cantos/resucito/m/meensenaraselcaminodelavida.html</v>
          </cell>
          <cell r="AH141" t="str">
            <v>"},</v>
          </cell>
          <cell r="AI141" t="str">
            <v>m</v>
          </cell>
          <cell r="AJ141" t="str">
            <v>p</v>
          </cell>
          <cell r="AK141" t="str">
            <v>{id:139,title: "meensenaraselcaminodelavidaMe enseñarás el camino de la vida", subtitle: "Sal 16 (15)", category: "PRECATECUMENADO", moments: ["Pascua", "Comunión", "Antiguo Testamento"], url: "/cantos/resucito/m/meensenaraselcaminodelavida.html/cantos/resucito/m/meensenaraselcaminodelavida.html"},</v>
          </cell>
          <cell r="AL141" t="str">
            <v>ME ENSEÑARÁS EL CAMINO DE LA VIDA</v>
          </cell>
          <cell r="AM141" t="str">
            <v>meenseñaráselcaminodelavida</v>
          </cell>
          <cell r="AN141" t="str">
            <v>Sal 16 (15)</v>
          </cell>
          <cell r="AP141" t="str">
            <v>CANTO</v>
          </cell>
          <cell r="AQ141" t="str">
            <v>ME ENSEÑARÁS EL CAMINO DE LA VIDA</v>
          </cell>
        </row>
        <row r="142">
          <cell r="A142">
            <v>115</v>
          </cell>
          <cell r="B142" t="str">
            <v>{id:</v>
          </cell>
          <cell r="C142">
            <v>140</v>
          </cell>
          <cell r="D142" t="str">
            <v>,</v>
          </cell>
          <cell r="E142" t="str">
            <v xml:space="preserve">title: </v>
          </cell>
          <cell r="F142" t="str">
            <v>"</v>
          </cell>
          <cell r="G142" t="str">
            <v>mehasseducidosenor</v>
          </cell>
          <cell r="H142" t="str">
            <v>Me has seducido, Señor</v>
          </cell>
          <cell r="I142" t="str">
            <v>",</v>
          </cell>
          <cell r="J142" t="str">
            <v xml:space="preserve"> subtitle: </v>
          </cell>
          <cell r="K142" t="str">
            <v>"</v>
          </cell>
          <cell r="L142" t="str">
            <v>Jeremias 20,7-18</v>
          </cell>
          <cell r="M142" t="str">
            <v xml:space="preserve">", </v>
          </cell>
          <cell r="N142" t="str">
            <v xml:space="preserve">category: </v>
          </cell>
          <cell r="O142" t="str">
            <v>"</v>
          </cell>
          <cell r="P142" t="str">
            <v>PRECATECUMENADO</v>
          </cell>
          <cell r="Q142" t="str">
            <v>"</v>
          </cell>
          <cell r="R142" t="str">
            <v>, moments: [</v>
          </cell>
          <cell r="S142" t="str">
            <v>"</v>
          </cell>
          <cell r="T142" t="str">
            <v>Paz</v>
          </cell>
          <cell r="U142" t="str">
            <v>", "</v>
          </cell>
          <cell r="V142" t="str">
            <v>Antiguo Testamento</v>
          </cell>
          <cell r="AE142" t="str">
            <v>"], url: "</v>
          </cell>
          <cell r="AF142" t="str">
            <v>/cantos/resucito/m/mehasseducidosenor.html</v>
          </cell>
          <cell r="AG142" t="str">
            <v>/cantos/resucito/m/mehasseducidosenor.html</v>
          </cell>
          <cell r="AH142" t="str">
            <v>"},</v>
          </cell>
          <cell r="AI142" t="str">
            <v>m</v>
          </cell>
          <cell r="AJ142" t="str">
            <v>p</v>
          </cell>
          <cell r="AK142" t="str">
            <v>{id:140,title: "mehasseducidosenorMe has seducido, Señor", subtitle: "Jeremias 20,7-18", category: "PRECATECUMENADO", moments: ["Paz", "Antiguo Testamento"], url: "/cantos/resucito/m/mehasseducidosenor.html/cantos/resucito/m/mehasseducidosenor.html"},</v>
          </cell>
          <cell r="AL142" t="str">
            <v>ME HAS SEDUCIDO, SEÑOR</v>
          </cell>
          <cell r="AM142" t="str">
            <v>mehasseducido,señor</v>
          </cell>
          <cell r="AN142" t="str">
            <v>Jeremias 20,7-18</v>
          </cell>
          <cell r="AP142" t="str">
            <v>CANTO</v>
          </cell>
          <cell r="AQ142" t="str">
            <v>ME HAS SEDUCIDO, SEÑOR</v>
          </cell>
        </row>
        <row r="143">
          <cell r="A143">
            <v>243</v>
          </cell>
          <cell r="B143" t="str">
            <v>{id:</v>
          </cell>
          <cell r="C143">
            <v>141</v>
          </cell>
          <cell r="D143" t="str">
            <v>,</v>
          </cell>
          <cell r="E143" t="str">
            <v xml:space="preserve">title: </v>
          </cell>
          <cell r="F143" t="str">
            <v>"</v>
          </cell>
          <cell r="G143" t="str">
            <v>merobasteelcorazon</v>
          </cell>
          <cell r="H143" t="str">
            <v>Me robaste el corazón</v>
          </cell>
          <cell r="I143" t="str">
            <v>",</v>
          </cell>
          <cell r="J143" t="str">
            <v xml:space="preserve"> subtitle: </v>
          </cell>
          <cell r="K143" t="str">
            <v>"</v>
          </cell>
          <cell r="L143" t="str">
            <v>Cantar de los cantares 4,9 - 5,1</v>
          </cell>
          <cell r="M143" t="str">
            <v xml:space="preserve">", </v>
          </cell>
          <cell r="N143" t="str">
            <v xml:space="preserve">category: </v>
          </cell>
          <cell r="O143" t="str">
            <v>"</v>
          </cell>
          <cell r="P143" t="str">
            <v>ELECCIÓN</v>
          </cell>
          <cell r="Q143" t="str">
            <v>"</v>
          </cell>
          <cell r="R143" t="str">
            <v>, moments: [</v>
          </cell>
          <cell r="S143" t="str">
            <v>"</v>
          </cell>
          <cell r="T143" t="str">
            <v>Cuaresma</v>
          </cell>
          <cell r="U143" t="str">
            <v>", "</v>
          </cell>
          <cell r="V143" t="str">
            <v>Laudes/Visperas</v>
          </cell>
          <cell r="W143" t="str">
            <v>", "</v>
          </cell>
          <cell r="X143" t="str">
            <v>Antiguo Testamento</v>
          </cell>
          <cell r="AE143" t="str">
            <v>"], url: "</v>
          </cell>
          <cell r="AF143" t="str">
            <v>/cantos/resucito/m/merobasteelcorazon.html</v>
          </cell>
          <cell r="AG143" t="str">
            <v>/cantos/resucito/m/merobasteelcorazon.html</v>
          </cell>
          <cell r="AH143" t="str">
            <v>"},</v>
          </cell>
          <cell r="AI143" t="str">
            <v>m</v>
          </cell>
          <cell r="AJ143" t="str">
            <v>e</v>
          </cell>
          <cell r="AK143" t="str">
            <v>{id:141,title: "merobasteelcorazonMe robaste el corazón", subtitle: "Cantar de los cantares 4,9 - 5,1", category: "ELECCIÓN", moments: ["Cuaresma", "Laudes/Visperas", "Antiguo Testamento"], url: "/cantos/resucito/m/merobasteelcorazon.html/cantos/resucito/m/merobasteelcorazon.html"},</v>
          </cell>
          <cell r="AL143" t="str">
            <v>ME ROBASTE EL CORAZÓN</v>
          </cell>
          <cell r="AM143" t="str">
            <v>merobasteelcorazón</v>
          </cell>
          <cell r="AN143" t="str">
            <v>Cantar de los cantares 4,9 - 5,1</v>
          </cell>
          <cell r="AP143" t="str">
            <v>CANTO</v>
          </cell>
          <cell r="AQ143" t="str">
            <v>ME ROBASTE EL CORAZÓN</v>
          </cell>
        </row>
        <row r="144">
          <cell r="A144">
            <v>116</v>
          </cell>
          <cell r="B144" t="str">
            <v>{id:</v>
          </cell>
          <cell r="C144">
            <v>142</v>
          </cell>
          <cell r="D144" t="str">
            <v>,</v>
          </cell>
          <cell r="E144" t="str">
            <v xml:space="preserve">title: </v>
          </cell>
          <cell r="F144" t="str">
            <v>"</v>
          </cell>
          <cell r="G144" t="str">
            <v>miradqueestupendo</v>
          </cell>
          <cell r="H144" t="str">
            <v>Mirad qué estupendo</v>
          </cell>
          <cell r="I144" t="str">
            <v>",</v>
          </cell>
          <cell r="J144" t="str">
            <v xml:space="preserve"> subtitle: </v>
          </cell>
          <cell r="K144" t="str">
            <v>"</v>
          </cell>
          <cell r="L144" t="str">
            <v>Sal 133 (132)</v>
          </cell>
          <cell r="M144" t="str">
            <v xml:space="preserve">", </v>
          </cell>
          <cell r="N144" t="str">
            <v xml:space="preserve">category: </v>
          </cell>
          <cell r="O144" t="str">
            <v>"</v>
          </cell>
          <cell r="P144" t="str">
            <v>PRECATECUMENADO</v>
          </cell>
          <cell r="Q144" t="str">
            <v>"</v>
          </cell>
          <cell r="R144" t="str">
            <v>, moments: [</v>
          </cell>
          <cell r="S144" t="str">
            <v>"</v>
          </cell>
          <cell r="T144" t="str">
            <v>Antiguo Testamento</v>
          </cell>
          <cell r="AE144" t="str">
            <v>"], url: "</v>
          </cell>
          <cell r="AF144" t="str">
            <v>/cantos/resucito/m/miradqueestupendo.html</v>
          </cell>
          <cell r="AG144" t="str">
            <v>/cantos/resucito/m/miradqueestupendo.html</v>
          </cell>
          <cell r="AH144" t="str">
            <v>"},</v>
          </cell>
          <cell r="AI144" t="str">
            <v>m</v>
          </cell>
          <cell r="AJ144" t="str">
            <v>p</v>
          </cell>
          <cell r="AK144" t="str">
            <v>{id:142,title: "miradqueestupendoMirad qué estupendo", subtitle: "Sal 133 (132)", category: "PRECATECUMENADO", moments: ["Antiguo Testamento"], url: "/cantos/resucito/m/miradqueestupendo.html/cantos/resucito/m/miradqueestupendo.html"},</v>
          </cell>
          <cell r="AL144" t="str">
            <v>MIRAD QUÉ ESTUPENDO</v>
          </cell>
          <cell r="AM144" t="str">
            <v>miradquéestupendo</v>
          </cell>
          <cell r="AN144" t="str">
            <v>Sal 133 (132)</v>
          </cell>
          <cell r="AP144" t="str">
            <v>CANTO</v>
          </cell>
          <cell r="AQ144" t="str">
            <v>MIRAD QUÉ ESTUPENDO</v>
          </cell>
        </row>
        <row r="145">
          <cell r="A145">
            <v>118</v>
          </cell>
          <cell r="B145" t="str">
            <v>{id:</v>
          </cell>
          <cell r="C145">
            <v>143</v>
          </cell>
          <cell r="D145" t="str">
            <v>,</v>
          </cell>
          <cell r="E145" t="str">
            <v xml:space="preserve">title: </v>
          </cell>
          <cell r="F145" t="str">
            <v>"</v>
          </cell>
          <cell r="G145" t="str">
            <v>misericordiamiamisericordia</v>
          </cell>
          <cell r="H145" t="str">
            <v>Misericordia mía, misericordia</v>
          </cell>
          <cell r="I145" t="str">
            <v>",</v>
          </cell>
          <cell r="J145" t="str">
            <v xml:space="preserve"> subtitle: </v>
          </cell>
          <cell r="K145" t="str">
            <v>"</v>
          </cell>
          <cell r="L145" t="str">
            <v>Sal 51 (50)</v>
          </cell>
          <cell r="M145" t="str">
            <v xml:space="preserve">", </v>
          </cell>
          <cell r="N145" t="str">
            <v xml:space="preserve">category: </v>
          </cell>
          <cell r="O145" t="str">
            <v>"</v>
          </cell>
          <cell r="P145" t="str">
            <v>PRECATECUMENADO</v>
          </cell>
          <cell r="Q145" t="str">
            <v>"</v>
          </cell>
          <cell r="R145" t="str">
            <v>, moments: [</v>
          </cell>
          <cell r="S145" t="str">
            <v>"</v>
          </cell>
          <cell r="T145" t="str">
            <v>Pascua</v>
          </cell>
          <cell r="U145" t="str">
            <v>", "</v>
          </cell>
          <cell r="V145" t="str">
            <v>Comunión</v>
          </cell>
          <cell r="W145" t="str">
            <v>", "</v>
          </cell>
          <cell r="X145" t="str">
            <v>Nuevo Testamento</v>
          </cell>
          <cell r="AE145" t="str">
            <v>"], url: "</v>
          </cell>
          <cell r="AF145" t="str">
            <v>/cantos/resucito/m/misericordiamiamisericordia.html</v>
          </cell>
          <cell r="AG145" t="str">
            <v>/cantos/resucito/m/misericordiamiamisericordia.html</v>
          </cell>
          <cell r="AH145" t="str">
            <v>"},</v>
          </cell>
          <cell r="AI145" t="str">
            <v>m</v>
          </cell>
          <cell r="AJ145" t="str">
            <v>p</v>
          </cell>
          <cell r="AK145" t="str">
            <v>{id:143,title: "misericordiamiamisericordiaMisericordia mía, misericordia", subtitle: "Sal 51 (50)", category: "PRECATECUMENADO", moments: ["Pascua", "Comunión", "Nuevo Testamento"], url: "/cantos/resucito/m/misericordiamiamisericordia.html/cantos/resucito/m/misericordiamiamisericordia.html"},</v>
          </cell>
          <cell r="AL145" t="str">
            <v>MISERICORDIA MÍA, MISERICORDIA</v>
          </cell>
          <cell r="AM145" t="str">
            <v>misericordiamía,misericordia</v>
          </cell>
          <cell r="AN145" t="str">
            <v>Sal 51 (50)</v>
          </cell>
          <cell r="AP145" t="str">
            <v>CANTO</v>
          </cell>
          <cell r="AQ145" t="str">
            <v>MISERICORDIA MÍA, MISERICORDIA</v>
          </cell>
        </row>
        <row r="146">
          <cell r="A146">
            <v>117</v>
          </cell>
          <cell r="B146" t="str">
            <v>{id:</v>
          </cell>
          <cell r="C146">
            <v>144</v>
          </cell>
          <cell r="D146" t="str">
            <v>,</v>
          </cell>
          <cell r="E146" t="str">
            <v xml:space="preserve">title: </v>
          </cell>
          <cell r="F146" t="str">
            <v>"</v>
          </cell>
          <cell r="G146" t="str">
            <v>misericordiadiosmio</v>
          </cell>
          <cell r="H146" t="str">
            <v>Misericordia, Dios mío</v>
          </cell>
          <cell r="I146" t="str">
            <v>",</v>
          </cell>
          <cell r="J146" t="str">
            <v xml:space="preserve"> subtitle: </v>
          </cell>
          <cell r="K146" t="str">
            <v>"</v>
          </cell>
          <cell r="L146" t="str">
            <v>Sal 51(50)</v>
          </cell>
          <cell r="M146" t="str">
            <v xml:space="preserve">", </v>
          </cell>
          <cell r="N146" t="str">
            <v xml:space="preserve">category: </v>
          </cell>
          <cell r="O146" t="str">
            <v>"</v>
          </cell>
          <cell r="P146" t="str">
            <v>PRECATECUMENADO</v>
          </cell>
          <cell r="Q146" t="str">
            <v>"</v>
          </cell>
          <cell r="R146" t="str">
            <v>, moments: [</v>
          </cell>
          <cell r="S146" t="str">
            <v>"</v>
          </cell>
          <cell r="T146" t="str">
            <v>Nuevo Testamento</v>
          </cell>
          <cell r="AE146" t="str">
            <v>"], url: "</v>
          </cell>
          <cell r="AF146" t="str">
            <v>/cantos/resucito/m/misericordiadiosmio.html</v>
          </cell>
          <cell r="AG146" t="str">
            <v>/cantos/resucito/m/misericordiadiosmio.html</v>
          </cell>
          <cell r="AH146" t="str">
            <v>"},</v>
          </cell>
          <cell r="AI146" t="str">
            <v>m</v>
          </cell>
          <cell r="AJ146" t="str">
            <v>p</v>
          </cell>
          <cell r="AK146" t="str">
            <v>{id:144,title: "misericordiadiosmioMisericordia, Dios mío", subtitle: "Sal 51(50)", category: "PRECATECUMENADO", moments: ["Nuevo Testamento"], url: "/cantos/resucito/m/misericordiadiosmio.html/cantos/resucito/m/misericordiadiosmio.html"},</v>
          </cell>
          <cell r="AL146" t="str">
            <v>MISERICORDIA, DIOS MÍO</v>
          </cell>
          <cell r="AM146" t="str">
            <v>misericordia,diosmío</v>
          </cell>
          <cell r="AN146" t="str">
            <v>Sal 51(50)</v>
          </cell>
          <cell r="AP146" t="str">
            <v>CANTO</v>
          </cell>
          <cell r="AQ146" t="str">
            <v>MISERICORDIA, DIOS MÍO</v>
          </cell>
        </row>
        <row r="147">
          <cell r="A147">
            <v>119</v>
          </cell>
          <cell r="B147" t="str">
            <v>{id:</v>
          </cell>
          <cell r="C147">
            <v>145</v>
          </cell>
          <cell r="D147" t="str">
            <v>,</v>
          </cell>
          <cell r="E147" t="str">
            <v xml:space="preserve">title: </v>
          </cell>
          <cell r="F147" t="str">
            <v>"</v>
          </cell>
          <cell r="G147" t="str">
            <v>muchomehanperseguido</v>
          </cell>
          <cell r="H147" t="str">
            <v>Mucho me han perseguido</v>
          </cell>
          <cell r="I147" t="str">
            <v>",</v>
          </cell>
          <cell r="J147" t="str">
            <v xml:space="preserve"> subtitle: </v>
          </cell>
          <cell r="K147" t="str">
            <v>"</v>
          </cell>
          <cell r="L147" t="str">
            <v>Sal 129 (128)</v>
          </cell>
          <cell r="M147" t="str">
            <v xml:space="preserve">", </v>
          </cell>
          <cell r="N147" t="str">
            <v xml:space="preserve">category: </v>
          </cell>
          <cell r="O147" t="str">
            <v>"</v>
          </cell>
          <cell r="P147" t="str">
            <v>PRECATECUMENADO</v>
          </cell>
          <cell r="Q147" t="str">
            <v>"</v>
          </cell>
          <cell r="R147" t="str">
            <v>, moments: [</v>
          </cell>
          <cell r="S147" t="str">
            <v>"</v>
          </cell>
          <cell r="T147" t="str">
            <v>Fracción del pan</v>
          </cell>
          <cell r="U147" t="str">
            <v>", "</v>
          </cell>
          <cell r="V147" t="str">
            <v>Antiguo Testamento</v>
          </cell>
          <cell r="AE147" t="str">
            <v>"], url: "</v>
          </cell>
          <cell r="AF147" t="str">
            <v>/cantos/resucito/m/muchomehanperseguido.html</v>
          </cell>
          <cell r="AG147" t="str">
            <v>/cantos/resucito/m/muchomehanperseguido.html</v>
          </cell>
          <cell r="AH147" t="str">
            <v>"},</v>
          </cell>
          <cell r="AI147" t="str">
            <v>m</v>
          </cell>
          <cell r="AJ147" t="str">
            <v>p</v>
          </cell>
          <cell r="AK147" t="str">
            <v>{id:145,title: "muchomehanperseguidoMucho me han perseguido", subtitle: "Sal 129 (128)", category: "PRECATECUMENADO", moments: ["Fracción del pan", "Antiguo Testamento"], url: "/cantos/resucito/m/muchomehanperseguido.html/cantos/resucito/m/muchomehanperseguido.html"},</v>
          </cell>
          <cell r="AL147" t="str">
            <v>MUCHO ME HAN PERSEGUIDO</v>
          </cell>
          <cell r="AM147" t="str">
            <v>muchomehanperseguido</v>
          </cell>
          <cell r="AN147" t="str">
            <v>Sal 129 (128)</v>
          </cell>
          <cell r="AP147" t="str">
            <v>CANTO</v>
          </cell>
          <cell r="AQ147" t="str">
            <v>MUCHO ME HAN PERSEGUIDO</v>
          </cell>
        </row>
        <row r="148">
          <cell r="A148">
            <v>229</v>
          </cell>
          <cell r="B148" t="str">
            <v>{id:</v>
          </cell>
          <cell r="C148">
            <v>146</v>
          </cell>
          <cell r="D148" t="str">
            <v>,</v>
          </cell>
          <cell r="E148" t="str">
            <v xml:space="preserve">title: </v>
          </cell>
          <cell r="F148" t="str">
            <v>"</v>
          </cell>
          <cell r="G148" t="str">
            <v>ningunopuedeserviradossenores</v>
          </cell>
          <cell r="H148" t="str">
            <v>Ninguno puede servir a dos señores</v>
          </cell>
          <cell r="I148" t="str">
            <v>",</v>
          </cell>
          <cell r="J148" t="str">
            <v xml:space="preserve"> subtitle: </v>
          </cell>
          <cell r="K148" t="str">
            <v>"</v>
          </cell>
          <cell r="L148" t="str">
            <v xml:space="preserve">Mateo 6,24-33 </v>
          </cell>
          <cell r="M148" t="str">
            <v xml:space="preserve">", </v>
          </cell>
          <cell r="N148" t="str">
            <v xml:space="preserve">category: </v>
          </cell>
          <cell r="O148" t="str">
            <v>"</v>
          </cell>
          <cell r="P148" t="str">
            <v>CATECUMENADO</v>
          </cell>
          <cell r="Q148" t="str">
            <v>"</v>
          </cell>
          <cell r="R148" t="str">
            <v>, moments: [</v>
          </cell>
          <cell r="S148" t="str">
            <v>"</v>
          </cell>
          <cell r="T148" t="str">
            <v>Comunión</v>
          </cell>
          <cell r="U148" t="str">
            <v>", "</v>
          </cell>
          <cell r="V148" t="str">
            <v>Nuevo Testamento</v>
          </cell>
          <cell r="AE148" t="str">
            <v>"], url: "</v>
          </cell>
          <cell r="AF148" t="str">
            <v>/cantos/resucito/n/ningunopuedeserviradossenores.html</v>
          </cell>
          <cell r="AG148" t="str">
            <v>/cantos/resucito/n/ningunopuedeserviradossenores.html</v>
          </cell>
          <cell r="AH148" t="str">
            <v>"},</v>
          </cell>
          <cell r="AI148" t="str">
            <v>n</v>
          </cell>
          <cell r="AJ148" t="str">
            <v>c</v>
          </cell>
          <cell r="AK148" t="str">
            <v>{id:146,title: "ningunopuedeserviradossenoresNinguno puede servir a dos señores", subtitle: "Mateo 6,24-33 ", category: "CATECUMENADO", moments: ["Comunión", "Nuevo Testamento"], url: "/cantos/resucito/n/ningunopuedeserviradossenores.html/cantos/resucito/n/ningunopuedeserviradossenores.html"},</v>
          </cell>
          <cell r="AL148" t="str">
            <v>NINGUNO PUEDE SERVIR A DOS SEÑORES</v>
          </cell>
          <cell r="AM148" t="str">
            <v>ningunopuedeserviradosseñores</v>
          </cell>
          <cell r="AN148" t="str">
            <v xml:space="preserve">Mateo 6,24-33 </v>
          </cell>
          <cell r="AP148" t="str">
            <v>CANTO</v>
          </cell>
          <cell r="AQ148" t="str">
            <v>NINGUNO PUEDE SERVIR A DOS SEÑORES</v>
          </cell>
        </row>
        <row r="149">
          <cell r="A149">
            <v>120</v>
          </cell>
          <cell r="B149" t="str">
            <v>{id:</v>
          </cell>
          <cell r="C149">
            <v>147</v>
          </cell>
          <cell r="D149" t="str">
            <v>,</v>
          </cell>
          <cell r="E149" t="str">
            <v xml:space="preserve">title: </v>
          </cell>
          <cell r="F149" t="str">
            <v>"</v>
          </cell>
          <cell r="G149" t="str">
            <v>noestaaquiresucito</v>
          </cell>
          <cell r="H149" t="str">
            <v>No está aquí, resucitó</v>
          </cell>
          <cell r="I149" t="str">
            <v>",</v>
          </cell>
          <cell r="J149" t="str">
            <v xml:space="preserve"> subtitle: </v>
          </cell>
          <cell r="K149" t="str">
            <v>"</v>
          </cell>
          <cell r="L149" t="str">
            <v>Mateo 28,1-8</v>
          </cell>
          <cell r="M149" t="str">
            <v xml:space="preserve">", </v>
          </cell>
          <cell r="N149" t="str">
            <v xml:space="preserve">category: </v>
          </cell>
          <cell r="O149" t="str">
            <v>"</v>
          </cell>
          <cell r="P149" t="str">
            <v>PRECATECUMENADO</v>
          </cell>
          <cell r="Q149" t="str">
            <v>"</v>
          </cell>
          <cell r="R149" t="str">
            <v>, moments: [</v>
          </cell>
          <cell r="S149" t="str">
            <v>"</v>
          </cell>
          <cell r="T149" t="str">
            <v>Cuaresma</v>
          </cell>
          <cell r="U149" t="str">
            <v>", "</v>
          </cell>
          <cell r="V149" t="str">
            <v>Antiguo Testamento</v>
          </cell>
          <cell r="AE149" t="str">
            <v>"], url: "</v>
          </cell>
          <cell r="AF149" t="str">
            <v>/cantos/resucito/n/noestaaquiresucito.html</v>
          </cell>
          <cell r="AG149" t="str">
            <v>/cantos/resucito/n/noestaaquiresucito.html</v>
          </cell>
          <cell r="AH149" t="str">
            <v>"},</v>
          </cell>
          <cell r="AI149" t="str">
            <v>n</v>
          </cell>
          <cell r="AJ149" t="str">
            <v>p</v>
          </cell>
          <cell r="AK149" t="str">
            <v>{id:147,title: "noestaaquiresucitoNo está aquí, resucitó", subtitle: "Mateo 28,1-8", category: "PRECATECUMENADO", moments: ["Cuaresma", "Antiguo Testamento"], url: "/cantos/resucito/n/noestaaquiresucito.html/cantos/resucito/n/noestaaquiresucito.html"},</v>
          </cell>
          <cell r="AL149" t="str">
            <v>NO ESTÁ AQUÍ, RESUCITÓ</v>
          </cell>
          <cell r="AM149" t="str">
            <v>noestáaquí,resucitó</v>
          </cell>
          <cell r="AN149" t="str">
            <v>Mateo 28,1-8</v>
          </cell>
          <cell r="AP149" t="str">
            <v>CANTO</v>
          </cell>
          <cell r="AQ149" t="str">
            <v>NO ESTÁ AQUÍ, RESUCITÓ</v>
          </cell>
        </row>
        <row r="150">
          <cell r="A150">
            <v>121</v>
          </cell>
          <cell r="B150" t="str">
            <v>{id:</v>
          </cell>
          <cell r="C150">
            <v>148</v>
          </cell>
          <cell r="D150" t="str">
            <v>,</v>
          </cell>
          <cell r="E150" t="str">
            <v xml:space="preserve">title: </v>
          </cell>
          <cell r="F150" t="str">
            <v>"</v>
          </cell>
          <cell r="G150" t="str">
            <v>nohayenelparecer</v>
          </cell>
          <cell r="H150" t="str">
            <v>No hay en él parecer</v>
          </cell>
          <cell r="I150" t="str">
            <v>",</v>
          </cell>
          <cell r="J150" t="str">
            <v xml:space="preserve"> subtitle: </v>
          </cell>
          <cell r="K150" t="str">
            <v>"</v>
          </cell>
          <cell r="L150" t="str">
            <v>Isaías 53,2ss - Cuarto canto del Siervo de Yahveh</v>
          </cell>
          <cell r="M150" t="str">
            <v xml:space="preserve">", </v>
          </cell>
          <cell r="N150" t="str">
            <v xml:space="preserve">category: </v>
          </cell>
          <cell r="O150" t="str">
            <v>"</v>
          </cell>
          <cell r="P150" t="str">
            <v>PRECATECUMENADO</v>
          </cell>
          <cell r="Q150" t="str">
            <v>"</v>
          </cell>
          <cell r="R150" t="str">
            <v>, moments: [</v>
          </cell>
          <cell r="S150" t="str">
            <v>"</v>
          </cell>
          <cell r="T150" t="str">
            <v>Pascua</v>
          </cell>
          <cell r="U150" t="str">
            <v>", "</v>
          </cell>
          <cell r="V150" t="str">
            <v>Nuevo Testamento</v>
          </cell>
          <cell r="AE150" t="str">
            <v>"], url: "</v>
          </cell>
          <cell r="AF150" t="str">
            <v>/cantos/resucito/n/nohayenelparecer.html</v>
          </cell>
          <cell r="AG150" t="str">
            <v>/cantos/resucito/n/nohayenelparecer.html</v>
          </cell>
          <cell r="AH150" t="str">
            <v>"},</v>
          </cell>
          <cell r="AI150" t="str">
            <v>n</v>
          </cell>
          <cell r="AJ150" t="str">
            <v>p</v>
          </cell>
          <cell r="AK150" t="str">
            <v>{id:148,title: "nohayenelparecerNo hay en él parecer", subtitle: "Isaías 53,2ss - Cuarto canto del Siervo de Yahveh", category: "PRECATECUMENADO", moments: ["Pascua", "Nuevo Testamento"], url: "/cantos/resucito/n/nohayenelparecer.html/cantos/resucito/n/nohayenelparecer.html"},</v>
          </cell>
          <cell r="AL150" t="str">
            <v>NO HAY EN ÉL PARECER</v>
          </cell>
          <cell r="AM150" t="str">
            <v>nohayenélparecer</v>
          </cell>
          <cell r="AN150" t="str">
            <v>Isaías 53,2ss - Cuarto canto del Siervo de Yahveh</v>
          </cell>
          <cell r="AP150" t="str">
            <v>CANTO</v>
          </cell>
          <cell r="AQ150" t="str">
            <v>NO HAY EN ÉL PARECER</v>
          </cell>
        </row>
        <row r="151">
          <cell r="A151">
            <v>230</v>
          </cell>
          <cell r="B151" t="str">
            <v>{id:</v>
          </cell>
          <cell r="C151">
            <v>149</v>
          </cell>
          <cell r="D151" t="str">
            <v>,</v>
          </cell>
          <cell r="E151" t="str">
            <v xml:space="preserve">title: </v>
          </cell>
          <cell r="F151" t="str">
            <v>"</v>
          </cell>
          <cell r="G151" t="str">
            <v>noresistaisalmal</v>
          </cell>
          <cell r="H151" t="str">
            <v>No resistáis al mal</v>
          </cell>
          <cell r="I151" t="str">
            <v>",</v>
          </cell>
          <cell r="J151" t="str">
            <v xml:space="preserve"> subtitle: </v>
          </cell>
          <cell r="K151" t="str">
            <v>"</v>
          </cell>
          <cell r="L151" t="str">
            <v>Mateo 5,38ss</v>
          </cell>
          <cell r="M151" t="str">
            <v xml:space="preserve">", </v>
          </cell>
          <cell r="N151" t="str">
            <v xml:space="preserve">category: </v>
          </cell>
          <cell r="O151" t="str">
            <v>"</v>
          </cell>
          <cell r="P151" t="str">
            <v>CATECUMENADO</v>
          </cell>
          <cell r="Q151" t="str">
            <v>"</v>
          </cell>
          <cell r="R151" t="str">
            <v>, moments: [</v>
          </cell>
          <cell r="S151" t="str">
            <v>"</v>
          </cell>
          <cell r="T151" t="str">
            <v>Adviento</v>
          </cell>
          <cell r="AE151" t="str">
            <v>"], url: "</v>
          </cell>
          <cell r="AF151" t="str">
            <v>/cantos/resucito/n/noresistaisalmal.html</v>
          </cell>
          <cell r="AG151" t="str">
            <v>/cantos/resucito/n/noresistaisalmal.html</v>
          </cell>
          <cell r="AH151" t="str">
            <v>"},</v>
          </cell>
          <cell r="AI151" t="str">
            <v>n</v>
          </cell>
          <cell r="AJ151" t="str">
            <v>c</v>
          </cell>
          <cell r="AK151" t="str">
            <v>{id:149,title: "noresistaisalmalNo resistáis al mal", subtitle: "Mateo 5,38ss", category: "CATECUMENADO", moments: ["Adviento"], url: "/cantos/resucito/n/noresistaisalmal.html/cantos/resucito/n/noresistaisalmal.html"},</v>
          </cell>
          <cell r="AL151" t="str">
            <v>NO RESISTÁIS AL MAL</v>
          </cell>
          <cell r="AM151" t="str">
            <v>noresistáisalmal</v>
          </cell>
          <cell r="AN151" t="str">
            <v>Mateo 5,38ss</v>
          </cell>
          <cell r="AP151" t="str">
            <v>CANTO</v>
          </cell>
          <cell r="AQ151" t="str">
            <v>NO RESISTÁIS AL MAL</v>
          </cell>
        </row>
        <row r="152">
          <cell r="A152">
            <v>231</v>
          </cell>
          <cell r="B152" t="str">
            <v>{id:</v>
          </cell>
          <cell r="C152">
            <v>150</v>
          </cell>
          <cell r="D152" t="str">
            <v>,</v>
          </cell>
          <cell r="E152" t="str">
            <v xml:space="preserve">title: </v>
          </cell>
          <cell r="F152" t="str">
            <v>"</v>
          </cell>
          <cell r="G152" t="str">
            <v>nosufrasporlosmalvados</v>
          </cell>
          <cell r="H152" t="str">
            <v>No sufras por los malvados</v>
          </cell>
          <cell r="I152" t="str">
            <v>",</v>
          </cell>
          <cell r="J152" t="str">
            <v xml:space="preserve"> subtitle: </v>
          </cell>
          <cell r="K152" t="str">
            <v>"</v>
          </cell>
          <cell r="L152" t="str">
            <v>Sal 37 (36)</v>
          </cell>
          <cell r="M152" t="str">
            <v xml:space="preserve">", </v>
          </cell>
          <cell r="N152" t="str">
            <v xml:space="preserve">category: </v>
          </cell>
          <cell r="O152" t="str">
            <v>"</v>
          </cell>
          <cell r="P152" t="str">
            <v>CATECUMENADO</v>
          </cell>
          <cell r="Q152" t="str">
            <v>"</v>
          </cell>
          <cell r="R152" t="str">
            <v>, moments: [</v>
          </cell>
          <cell r="S152" t="str">
            <v>"</v>
          </cell>
          <cell r="T152" t="str">
            <v>Antiguo Testamento</v>
          </cell>
          <cell r="AE152" t="str">
            <v>"], url: "</v>
          </cell>
          <cell r="AF152" t="str">
            <v>/cantos/resucito/n/nosufrasporlosmalvados.html</v>
          </cell>
          <cell r="AG152" t="str">
            <v>/cantos/resucito/n/nosufrasporlosmalvados.html</v>
          </cell>
          <cell r="AH152" t="str">
            <v>"},</v>
          </cell>
          <cell r="AI152" t="str">
            <v>n</v>
          </cell>
          <cell r="AJ152" t="str">
            <v>c</v>
          </cell>
          <cell r="AK152" t="str">
            <v>{id:150,title: "nosufrasporlosmalvadosNo sufras por los malvados", subtitle: "Sal 37 (36)", category: "CATECUMENADO", moments: ["Antiguo Testamento"], url: "/cantos/resucito/n/nosufrasporlosmalvados.html/cantos/resucito/n/nosufrasporlosmalvados.html"},</v>
          </cell>
          <cell r="AL152" t="str">
            <v>NO SUFRAS POR LOS MALVADOS</v>
          </cell>
          <cell r="AM152" t="str">
            <v>nosufrasporlosmalvados</v>
          </cell>
          <cell r="AN152" t="str">
            <v>Sal 37 (36)</v>
          </cell>
          <cell r="AP152" t="str">
            <v>CANTO</v>
          </cell>
          <cell r="AQ152" t="str">
            <v>NO SUFRAS POR LOS MALVADOS</v>
          </cell>
        </row>
        <row r="153">
          <cell r="A153">
            <v>122</v>
          </cell>
          <cell r="B153" t="str">
            <v>{id:</v>
          </cell>
          <cell r="C153">
            <v>151</v>
          </cell>
          <cell r="D153" t="str">
            <v>,</v>
          </cell>
          <cell r="E153" t="str">
            <v xml:space="preserve">title: </v>
          </cell>
          <cell r="F153" t="str">
            <v>"</v>
          </cell>
          <cell r="G153" t="str">
            <v>nolimetangere</v>
          </cell>
          <cell r="H153" t="str">
            <v>Noli me tangere</v>
          </cell>
          <cell r="I153" t="str">
            <v>",</v>
          </cell>
          <cell r="J153" t="str">
            <v xml:space="preserve"> subtitle: </v>
          </cell>
          <cell r="K153" t="str">
            <v>"</v>
          </cell>
          <cell r="L153" t="str">
            <v>Juan 20,15-17</v>
          </cell>
          <cell r="M153" t="str">
            <v xml:space="preserve">", </v>
          </cell>
          <cell r="N153" t="str">
            <v xml:space="preserve">category: </v>
          </cell>
          <cell r="O153" t="str">
            <v>"</v>
          </cell>
          <cell r="P153" t="str">
            <v>PRECATECUMENADO</v>
          </cell>
          <cell r="Q153" t="str">
            <v>"</v>
          </cell>
          <cell r="R153" t="str">
            <v>, moments: [</v>
          </cell>
          <cell r="S153" t="str">
            <v>"</v>
          </cell>
          <cell r="T153" t="str">
            <v>Adviento</v>
          </cell>
          <cell r="U153" t="str">
            <v>", "</v>
          </cell>
          <cell r="V153" t="str">
            <v>Laudes/Visperas</v>
          </cell>
          <cell r="W153" t="str">
            <v>", "</v>
          </cell>
          <cell r="X153" t="str">
            <v>Antiguo Testamento</v>
          </cell>
          <cell r="AE153" t="str">
            <v>"], url: "</v>
          </cell>
          <cell r="AF153" t="str">
            <v>/cantos/resucito/n/nolimetangere.html</v>
          </cell>
          <cell r="AG153" t="str">
            <v>/cantos/resucito/n/nolimetangere.html</v>
          </cell>
          <cell r="AH153" t="str">
            <v>"},</v>
          </cell>
          <cell r="AI153" t="str">
            <v>n</v>
          </cell>
          <cell r="AJ153" t="str">
            <v>p</v>
          </cell>
          <cell r="AK153" t="str">
            <v>{id:151,title: "nolimetangereNoli me tangere", subtitle: "Juan 20,15-17", category: "PRECATECUMENADO", moments: ["Adviento", "Laudes/Visperas", "Antiguo Testamento"], url: "/cantos/resucito/n/nolimetangere.html/cantos/resucito/n/nolimetangere.html"},</v>
          </cell>
          <cell r="AL153" t="str">
            <v>NOLI ME TANGERE</v>
          </cell>
          <cell r="AM153" t="str">
            <v>nolimetangere</v>
          </cell>
          <cell r="AN153" t="str">
            <v>Juan 20,15-17</v>
          </cell>
          <cell r="AP153" t="str">
            <v>CANTO</v>
          </cell>
          <cell r="AQ153" t="str">
            <v>NOLI ME TANGERE</v>
          </cell>
        </row>
        <row r="154">
          <cell r="A154">
            <v>123</v>
          </cell>
          <cell r="B154" t="str">
            <v>{id:</v>
          </cell>
          <cell r="C154">
            <v>152</v>
          </cell>
          <cell r="D154" t="str">
            <v>,</v>
          </cell>
          <cell r="E154" t="str">
            <v xml:space="preserve">title: </v>
          </cell>
          <cell r="F154" t="str">
            <v>"</v>
          </cell>
          <cell r="G154" t="str">
            <v>ohcieloslloveddeloalto</v>
          </cell>
          <cell r="H154" t="str">
            <v>Oh cielos, lloved de lo alto</v>
          </cell>
          <cell r="I154" t="str">
            <v>",</v>
          </cell>
          <cell r="J154" t="str">
            <v xml:space="preserve"> subtitle: </v>
          </cell>
          <cell r="K154" t="str">
            <v>"</v>
          </cell>
          <cell r="L154" t="str">
            <v>Isaías 45,8</v>
          </cell>
          <cell r="M154" t="str">
            <v xml:space="preserve">", </v>
          </cell>
          <cell r="N154" t="str">
            <v xml:space="preserve">category: </v>
          </cell>
          <cell r="O154" t="str">
            <v>"</v>
          </cell>
          <cell r="P154" t="str">
            <v>PRECATECUMENADO</v>
          </cell>
          <cell r="Q154" t="str">
            <v>"</v>
          </cell>
          <cell r="R154" t="str">
            <v>, moments: [</v>
          </cell>
          <cell r="S154" t="str">
            <v>"</v>
          </cell>
          <cell r="T154" t="str">
            <v>Cuaresma</v>
          </cell>
          <cell r="U154" t="str">
            <v>", "</v>
          </cell>
          <cell r="V154" t="str">
            <v>Fracción del pan</v>
          </cell>
          <cell r="W154" t="str">
            <v>", "</v>
          </cell>
          <cell r="X154" t="str">
            <v>Comunión</v>
          </cell>
          <cell r="AE154" t="str">
            <v>"], url: "</v>
          </cell>
          <cell r="AF154" t="str">
            <v>/cantos/resucito/o/ohcieloslloveddeloalto.html</v>
          </cell>
          <cell r="AG154" t="str">
            <v>/cantos/resucito/o/ohcieloslloveddeloalto.html</v>
          </cell>
          <cell r="AH154" t="str">
            <v>"},</v>
          </cell>
          <cell r="AI154" t="str">
            <v>o</v>
          </cell>
          <cell r="AJ154" t="str">
            <v>p</v>
          </cell>
          <cell r="AK154" t="str">
            <v>{id:152,title: "ohcieloslloveddeloaltoOh cielos, lloved de lo alto", subtitle: "Isaías 45,8", category: "PRECATECUMENADO", moments: ["Cuaresma", "Fracción del pan", "Comunión"], url: "/cantos/resucito/o/ohcieloslloveddeloalto.html/cantos/resucito/o/ohcieloslloveddeloalto.html"},</v>
          </cell>
          <cell r="AL154" t="str">
            <v>OH CIELOS, LLOVED DE LO ALTO</v>
          </cell>
          <cell r="AM154" t="str">
            <v>ohcielos,lloveddeloalto</v>
          </cell>
          <cell r="AN154" t="str">
            <v>Isaías 45,8</v>
          </cell>
          <cell r="AP154" t="str">
            <v>CANTO</v>
          </cell>
          <cell r="AQ154" t="str">
            <v>OH CIELOS, LLOVED DE LO ALTO</v>
          </cell>
        </row>
        <row r="155">
          <cell r="A155">
            <v>124</v>
          </cell>
          <cell r="B155" t="str">
            <v>{id:</v>
          </cell>
          <cell r="C155">
            <v>153</v>
          </cell>
          <cell r="D155" t="str">
            <v>,</v>
          </cell>
          <cell r="E155" t="str">
            <v xml:space="preserve">title: </v>
          </cell>
          <cell r="F155" t="str">
            <v>"</v>
          </cell>
          <cell r="G155" t="str">
            <v>ohdiosportunombresalvame</v>
          </cell>
          <cell r="H155" t="str">
            <v>Oh Dios, por tu nombre sálvame</v>
          </cell>
          <cell r="I155" t="str">
            <v>",</v>
          </cell>
          <cell r="J155" t="str">
            <v xml:space="preserve"> subtitle: </v>
          </cell>
          <cell r="K155" t="str">
            <v>"</v>
          </cell>
          <cell r="L155" t="str">
            <v>Sal 54 (53)</v>
          </cell>
          <cell r="M155" t="str">
            <v xml:space="preserve">", </v>
          </cell>
          <cell r="N155" t="str">
            <v xml:space="preserve">category: </v>
          </cell>
          <cell r="O155" t="str">
            <v>"</v>
          </cell>
          <cell r="P155" t="str">
            <v>PRECATECUMENADO</v>
          </cell>
          <cell r="Q155" t="str">
            <v>"</v>
          </cell>
          <cell r="R155" t="str">
            <v>, moments: [</v>
          </cell>
          <cell r="S155" t="str">
            <v>"</v>
          </cell>
          <cell r="T155" t="str">
            <v>Pascua</v>
          </cell>
          <cell r="U155" t="str">
            <v>", "</v>
          </cell>
          <cell r="V155" t="str">
            <v>Nuevo Testamento</v>
          </cell>
          <cell r="AE155" t="str">
            <v>"], url: "</v>
          </cell>
          <cell r="AF155" t="str">
            <v>/cantos/resucito/o/ohdiosportunombresalvame.html</v>
          </cell>
          <cell r="AG155" t="str">
            <v>/cantos/resucito/o/ohdiosportunombresalvame.html</v>
          </cell>
          <cell r="AH155" t="str">
            <v>"},</v>
          </cell>
          <cell r="AI155" t="str">
            <v>o</v>
          </cell>
          <cell r="AJ155" t="str">
            <v>p</v>
          </cell>
          <cell r="AK155" t="str">
            <v>{id:153,title: "ohdiosportunombresalvameOh Dios, por tu nombre sálvame", subtitle: "Sal 54 (53)", category: "PRECATECUMENADO", moments: ["Pascua", "Nuevo Testamento"], url: "/cantos/resucito/o/ohdiosportunombresalvame.html/cantos/resucito/o/ohdiosportunombresalvame.html"},</v>
          </cell>
          <cell r="AL155" t="str">
            <v>OH DIOS, POR TU NOMBRE SÁLVAME</v>
          </cell>
          <cell r="AM155" t="str">
            <v>ohdios,portunombresálvame</v>
          </cell>
          <cell r="AN155" t="str">
            <v>Sal 54 (53)</v>
          </cell>
          <cell r="AP155" t="str">
            <v>CANTO</v>
          </cell>
          <cell r="AQ155" t="str">
            <v>OH DIOS, POR TU NOMBRE SÁLVAME</v>
          </cell>
        </row>
        <row r="156">
          <cell r="A156">
            <v>125</v>
          </cell>
          <cell r="B156" t="str">
            <v>{id:</v>
          </cell>
          <cell r="C156">
            <v>154</v>
          </cell>
          <cell r="D156" t="str">
            <v>,</v>
          </cell>
          <cell r="E156" t="str">
            <v xml:space="preserve">title: </v>
          </cell>
          <cell r="F156" t="str">
            <v>"</v>
          </cell>
          <cell r="G156" t="str">
            <v>ohdiostueresmidios</v>
          </cell>
          <cell r="H156" t="str">
            <v>Oh Dios, tú eres mi Dios</v>
          </cell>
          <cell r="I156" t="str">
            <v>",</v>
          </cell>
          <cell r="J156" t="str">
            <v xml:space="preserve"> subtitle: </v>
          </cell>
          <cell r="K156" t="str">
            <v>"</v>
          </cell>
          <cell r="L156" t="str">
            <v>Sal 63 (62)</v>
          </cell>
          <cell r="M156" t="str">
            <v xml:space="preserve">", </v>
          </cell>
          <cell r="N156" t="str">
            <v xml:space="preserve">category: </v>
          </cell>
          <cell r="O156" t="str">
            <v>"</v>
          </cell>
          <cell r="P156" t="str">
            <v>PRECATECUMENADO</v>
          </cell>
          <cell r="Q156" t="str">
            <v>"</v>
          </cell>
          <cell r="R156" t="str">
            <v>, moments: [</v>
          </cell>
          <cell r="S156" t="str">
            <v>"</v>
          </cell>
          <cell r="T156" t="str">
            <v>Antiguo Testamento</v>
          </cell>
          <cell r="AE156" t="str">
            <v>"], url: "</v>
          </cell>
          <cell r="AF156" t="str">
            <v>/cantos/resucito/o/ohdiostueresmidios.html</v>
          </cell>
          <cell r="AG156" t="str">
            <v>/cantos/resucito/o/ohdiostueresmidios.html</v>
          </cell>
          <cell r="AH156" t="str">
            <v>"},</v>
          </cell>
          <cell r="AI156" t="str">
            <v>o</v>
          </cell>
          <cell r="AJ156" t="str">
            <v>p</v>
          </cell>
          <cell r="AK156" t="str">
            <v>{id:154,title: "ohdiostueresmidiosOh Dios, tú eres mi Dios", subtitle: "Sal 63 (62)", category: "PRECATECUMENADO", moments: ["Antiguo Testamento"], url: "/cantos/resucito/o/ohdiostueresmidios.html/cantos/resucito/o/ohdiostueresmidios.html"},</v>
          </cell>
          <cell r="AL156" t="str">
            <v>OH DIOS, TÚ ERES MI DIOS</v>
          </cell>
          <cell r="AM156" t="str">
            <v>ohdios,túeresmidios</v>
          </cell>
          <cell r="AN156" t="str">
            <v>Sal 63 (62)</v>
          </cell>
          <cell r="AP156" t="str">
            <v>CANTO</v>
          </cell>
          <cell r="AQ156" t="str">
            <v>OH DIOS, TÚ ERES MI DIOS</v>
          </cell>
        </row>
        <row r="157">
          <cell r="A157">
            <v>126</v>
          </cell>
          <cell r="B157" t="str">
            <v>{id:</v>
          </cell>
          <cell r="C157">
            <v>155</v>
          </cell>
          <cell r="D157" t="str">
            <v>,</v>
          </cell>
          <cell r="E157" t="str">
            <v xml:space="preserve">title: </v>
          </cell>
          <cell r="F157" t="str">
            <v>"</v>
          </cell>
          <cell r="G157" t="str">
            <v>ohjesusamormio</v>
          </cell>
          <cell r="H157" t="str">
            <v>Oh Jesús, amor mío</v>
          </cell>
          <cell r="I157" t="str">
            <v>",</v>
          </cell>
          <cell r="J157" t="str">
            <v xml:space="preserve"> subtitle: </v>
          </cell>
          <cell r="K157" t="str">
            <v>"</v>
          </cell>
          <cell r="L157" t="str">
            <v>(Kiko Argüello)</v>
          </cell>
          <cell r="M157" t="str">
            <v xml:space="preserve">", </v>
          </cell>
          <cell r="N157" t="str">
            <v xml:space="preserve">category: </v>
          </cell>
          <cell r="O157" t="str">
            <v>"</v>
          </cell>
          <cell r="P157" t="str">
            <v>PRECATECUMENADO</v>
          </cell>
          <cell r="Q157" t="str">
            <v>"</v>
          </cell>
          <cell r="R157" t="str">
            <v>, moments: [</v>
          </cell>
          <cell r="S157" t="str">
            <v>"</v>
          </cell>
          <cell r="T157" t="str">
            <v>Laudes/Visperas</v>
          </cell>
          <cell r="U157" t="str">
            <v>", "</v>
          </cell>
          <cell r="V157" t="str">
            <v>Entrada</v>
          </cell>
          <cell r="W157" t="str">
            <v>", "</v>
          </cell>
          <cell r="X157" t="str">
            <v>Comunión</v>
          </cell>
          <cell r="Y157" t="str">
            <v>", "</v>
          </cell>
          <cell r="Z157" t="str">
            <v>Antiguo Testamento</v>
          </cell>
          <cell r="AE157" t="str">
            <v>"], url: "</v>
          </cell>
          <cell r="AF157" t="str">
            <v>/cantos/resucito/o/ohjesusamormio.html</v>
          </cell>
          <cell r="AG157" t="str">
            <v>/cantos/resucito/o/ohjesusamormio.html</v>
          </cell>
          <cell r="AH157" t="str">
            <v>"},</v>
          </cell>
          <cell r="AI157" t="str">
            <v>o</v>
          </cell>
          <cell r="AJ157" t="str">
            <v>p</v>
          </cell>
          <cell r="AK157" t="str">
            <v>{id:155,title: "ohjesusamormioOh Jesús, amor mío", subtitle: "(Kiko Argüello)", category: "PRECATECUMENADO", moments: ["Laudes/Visperas", "Entrada", "Comunión", "Antiguo Testamento"], url: "/cantos/resucito/o/ohjesusamormio.html/cantos/resucito/o/ohjesusamormio.html"},</v>
          </cell>
          <cell r="AL157" t="str">
            <v>OH JESÚS, AMOR MÍO</v>
          </cell>
          <cell r="AM157" t="str">
            <v>ohjesús,amormío</v>
          </cell>
          <cell r="AN157" t="str">
            <v>(Kiko Argüello)</v>
          </cell>
          <cell r="AP157" t="str">
            <v>CANTO</v>
          </cell>
          <cell r="AQ157" t="str">
            <v>OH JESÚS, AMOR MÍO</v>
          </cell>
        </row>
        <row r="158">
          <cell r="A158">
            <v>127</v>
          </cell>
          <cell r="B158" t="str">
            <v>{id:</v>
          </cell>
          <cell r="C158">
            <v>156</v>
          </cell>
          <cell r="D158" t="str">
            <v>,</v>
          </cell>
          <cell r="E158" t="str">
            <v xml:space="preserve">title: </v>
          </cell>
          <cell r="F158" t="str">
            <v>"</v>
          </cell>
          <cell r="G158" t="str">
            <v>ohmuerte¿dondeestatuvictoria?</v>
          </cell>
          <cell r="H158" t="str">
            <v>Oh muerte, ¿dónde está tu victoria?</v>
          </cell>
          <cell r="I158" t="str">
            <v>",</v>
          </cell>
          <cell r="J158" t="str">
            <v xml:space="preserve"> subtitle: </v>
          </cell>
          <cell r="K158" t="str">
            <v>"</v>
          </cell>
          <cell r="L158" t="str">
            <v>1 Corintios 15</v>
          </cell>
          <cell r="M158" t="str">
            <v xml:space="preserve">", </v>
          </cell>
          <cell r="N158" t="str">
            <v xml:space="preserve">category: </v>
          </cell>
          <cell r="O158" t="str">
            <v>"</v>
          </cell>
          <cell r="P158" t="str">
            <v>PRECATECUMENADO</v>
          </cell>
          <cell r="Q158" t="str">
            <v>"</v>
          </cell>
          <cell r="R158" t="str">
            <v>, moments: [</v>
          </cell>
          <cell r="S158" t="str">
            <v>"</v>
          </cell>
          <cell r="T158" t="str">
            <v>Entrada</v>
          </cell>
          <cell r="U158" t="str">
            <v>", "</v>
          </cell>
          <cell r="V158" t="str">
            <v>Antiguo Testamento</v>
          </cell>
          <cell r="AE158" t="str">
            <v>"], url: "</v>
          </cell>
          <cell r="AF158" t="str">
            <v>/cantos/resucito/o/ohmuerte¿dondeestatuvictoria?.html</v>
          </cell>
          <cell r="AG158" t="str">
            <v>/cantos/resucito/o/ohmuerte¿dondeestatuvictoria?.html</v>
          </cell>
          <cell r="AH158" t="str">
            <v>"},</v>
          </cell>
          <cell r="AI158" t="str">
            <v>o</v>
          </cell>
          <cell r="AJ158" t="str">
            <v>p</v>
          </cell>
          <cell r="AK158" t="str">
            <v>{id:156,title: "ohmuerte¿dondeestatuvictoria?Oh muerte, ¿dónde está tu victoria?", subtitle: "1 Corintios 15", category: "PRECATECUMENADO", moments: ["Entrada", "Antiguo Testamento"], url: "/cantos/resucito/o/ohmuerte¿dondeestatuvictoria?.html/cantos/resucito/o/ohmuerte¿dondeestatuvictoria?.html"},</v>
          </cell>
          <cell r="AL158" t="str">
            <v>OH MUERTE, ¿DÓNDE ESTÁ TU VICTORIA?</v>
          </cell>
          <cell r="AM158" t="str">
            <v>ohmuerte,¿dóndeestátuvictoria?</v>
          </cell>
          <cell r="AN158" t="str">
            <v>1 Corintios 15</v>
          </cell>
          <cell r="AP158" t="str">
            <v>CANTO</v>
          </cell>
          <cell r="AQ158" t="str">
            <v>OH MUERTE, ¿DÓNDE ESTÁ TU VICTORIA?</v>
          </cell>
        </row>
        <row r="159">
          <cell r="A159">
            <v>232</v>
          </cell>
          <cell r="B159" t="str">
            <v>{id:</v>
          </cell>
          <cell r="C159">
            <v>157</v>
          </cell>
          <cell r="D159" t="str">
            <v>,</v>
          </cell>
          <cell r="E159" t="str">
            <v xml:space="preserve">title: </v>
          </cell>
          <cell r="F159" t="str">
            <v>"</v>
          </cell>
          <cell r="G159" t="str">
            <v>ohsenormicorazonyanoesambicioso</v>
          </cell>
          <cell r="H159" t="str">
            <v>Oh Señor, mi corazón ya no es ambicioso</v>
          </cell>
          <cell r="I159" t="str">
            <v>",</v>
          </cell>
          <cell r="J159" t="str">
            <v xml:space="preserve"> subtitle: </v>
          </cell>
          <cell r="K159" t="str">
            <v>"</v>
          </cell>
          <cell r="L159" t="str">
            <v>Sal 131 (130)</v>
          </cell>
          <cell r="M159" t="str">
            <v xml:space="preserve">", </v>
          </cell>
          <cell r="N159" t="str">
            <v xml:space="preserve">category: </v>
          </cell>
          <cell r="O159" t="str">
            <v>"</v>
          </cell>
          <cell r="P159" t="str">
            <v>CATECUMENADO</v>
          </cell>
          <cell r="Q159" t="str">
            <v>"</v>
          </cell>
          <cell r="R159" t="str">
            <v>, moments: [</v>
          </cell>
          <cell r="S159" t="str">
            <v>"</v>
          </cell>
          <cell r="AE159" t="str">
            <v>"], url: "</v>
          </cell>
          <cell r="AF159" t="str">
            <v>/cantos/resucito/o/ohsenormicorazonyanoesambicioso.html</v>
          </cell>
          <cell r="AG159" t="str">
            <v>/cantos/resucito/o/ohsenormicorazonyanoesambicioso.html</v>
          </cell>
          <cell r="AH159" t="str">
            <v>"},</v>
          </cell>
          <cell r="AI159" t="str">
            <v>o</v>
          </cell>
          <cell r="AJ159" t="str">
            <v>c</v>
          </cell>
          <cell r="AK159" t="str">
            <v>{id:157,title: "ohsenormicorazonyanoesambiciosoOh Señor, mi corazón ya no es ambicioso", subtitle: "Sal 131 (130)", category: "CATECUMENADO", moments: [""], url: "/cantos/resucito/o/ohsenormicorazonyanoesambicioso.html/cantos/resucito/o/ohsenormicorazonyanoesambicioso.html"},</v>
          </cell>
          <cell r="AL159" t="str">
            <v>OH SEÑOR, MI CORAZÓN YA NO ES AMBICIOSO</v>
          </cell>
          <cell r="AM159" t="str">
            <v>ohseñor,micorazónyanoesambicioso</v>
          </cell>
          <cell r="AN159" t="str">
            <v>Sal 131 (130)</v>
          </cell>
          <cell r="AP159" t="str">
            <v>CANTO</v>
          </cell>
          <cell r="AQ159" t="str">
            <v>OH SEÑOR, MI CORAZÓN YA NO ES AMBICIOSO</v>
          </cell>
        </row>
        <row r="160">
          <cell r="A160">
            <v>128</v>
          </cell>
          <cell r="B160" t="str">
            <v>{id:</v>
          </cell>
          <cell r="C160">
            <v>158</v>
          </cell>
          <cell r="D160" t="str">
            <v>,</v>
          </cell>
          <cell r="E160" t="str">
            <v xml:space="preserve">title: </v>
          </cell>
          <cell r="F160" t="str">
            <v>"</v>
          </cell>
          <cell r="G160" t="str">
            <v>ohsenornuestrodios</v>
          </cell>
          <cell r="H160" t="str">
            <v>Oh Señor, nuestro Dios</v>
          </cell>
          <cell r="I160" t="str">
            <v>",</v>
          </cell>
          <cell r="J160" t="str">
            <v xml:space="preserve"> subtitle: </v>
          </cell>
          <cell r="K160" t="str">
            <v>"</v>
          </cell>
          <cell r="L160" t="str">
            <v>Salmo 8</v>
          </cell>
          <cell r="M160" t="str">
            <v xml:space="preserve">", </v>
          </cell>
          <cell r="N160" t="str">
            <v xml:space="preserve">category: </v>
          </cell>
          <cell r="O160" t="str">
            <v>"</v>
          </cell>
          <cell r="P160" t="str">
            <v>PRECATECUMENADO</v>
          </cell>
          <cell r="Q160" t="str">
            <v>"</v>
          </cell>
          <cell r="R160" t="str">
            <v>, moments: [</v>
          </cell>
          <cell r="S160" t="str">
            <v>"</v>
          </cell>
          <cell r="T160" t="str">
            <v>Virgen</v>
          </cell>
          <cell r="AE160" t="str">
            <v>"], url: "</v>
          </cell>
          <cell r="AF160" t="str">
            <v>/cantos/resucito/o/ohsenornuestrodios.html</v>
          </cell>
          <cell r="AG160" t="str">
            <v>/cantos/resucito/o/ohsenornuestrodios.html</v>
          </cell>
          <cell r="AH160" t="str">
            <v>"},</v>
          </cell>
          <cell r="AI160" t="str">
            <v>o</v>
          </cell>
          <cell r="AJ160" t="str">
            <v>p</v>
          </cell>
          <cell r="AK160" t="str">
            <v>{id:158,title: "ohsenornuestrodiosOh Señor, nuestro Dios", subtitle: "Salmo 8", category: "PRECATECUMENADO", moments: ["Virgen"], url: "/cantos/resucito/o/ohsenornuestrodios.html/cantos/resucito/o/ohsenornuestrodios.html"},</v>
          </cell>
          <cell r="AL160" t="str">
            <v>OH SEÑOR, NUESTRO DIOS</v>
          </cell>
          <cell r="AM160" t="str">
            <v>ohseñor,nuestrodios</v>
          </cell>
          <cell r="AN160" t="str">
            <v>Salmo 8</v>
          </cell>
          <cell r="AP160" t="str">
            <v>CANTO</v>
          </cell>
          <cell r="AQ160" t="str">
            <v>OH SEÑOR, NUESTRO DIOS</v>
          </cell>
        </row>
        <row r="161">
          <cell r="A161">
            <v>129</v>
          </cell>
          <cell r="B161" t="str">
            <v>{id:</v>
          </cell>
          <cell r="C161">
            <v>159</v>
          </cell>
          <cell r="D161" t="str">
            <v>,</v>
          </cell>
          <cell r="E161" t="str">
            <v xml:space="preserve">title: </v>
          </cell>
          <cell r="F161" t="str">
            <v>"</v>
          </cell>
          <cell r="G161" t="str">
            <v>ostomaredeentrelasnaciones</v>
          </cell>
          <cell r="H161" t="str">
            <v>Os tomaré de entre las naciones</v>
          </cell>
          <cell r="I161" t="str">
            <v>",</v>
          </cell>
          <cell r="J161" t="str">
            <v xml:space="preserve"> subtitle: </v>
          </cell>
          <cell r="K161" t="str">
            <v>"</v>
          </cell>
          <cell r="L161" t="str">
            <v>Ezequiel 36,24-28</v>
          </cell>
          <cell r="M161" t="str">
            <v xml:space="preserve">", </v>
          </cell>
          <cell r="N161" t="str">
            <v xml:space="preserve">category: </v>
          </cell>
          <cell r="O161" t="str">
            <v>"</v>
          </cell>
          <cell r="P161" t="str">
            <v>PRECATECUMENADO</v>
          </cell>
          <cell r="Q161" t="str">
            <v>"</v>
          </cell>
          <cell r="R161" t="str">
            <v>, moments: [</v>
          </cell>
          <cell r="S161" t="str">
            <v>"</v>
          </cell>
          <cell r="T161" t="str">
            <v>Pentecostés</v>
          </cell>
          <cell r="U161" t="str">
            <v>", "</v>
          </cell>
          <cell r="V161" t="str">
            <v>Comunión</v>
          </cell>
          <cell r="AE161" t="str">
            <v>"], url: "</v>
          </cell>
          <cell r="AF161" t="str">
            <v>/cantos/resucito/o/ostomaredeentrelasnaciones.html</v>
          </cell>
          <cell r="AG161" t="str">
            <v>/cantos/resucito/o/ostomaredeentrelasnaciones.html</v>
          </cell>
          <cell r="AH161" t="str">
            <v>"},</v>
          </cell>
          <cell r="AI161" t="str">
            <v>o</v>
          </cell>
          <cell r="AJ161" t="str">
            <v>p</v>
          </cell>
          <cell r="AK161" t="str">
            <v>{id:159,title: "ostomaredeentrelasnacionesOs tomaré de entre las naciones", subtitle: "Ezequiel 36,24-28", category: "PRECATECUMENADO", moments: ["Pentecostés", "Comunión"], url: "/cantos/resucito/o/ostomaredeentrelasnaciones.html/cantos/resucito/o/ostomaredeentrelasnaciones.html"},</v>
          </cell>
          <cell r="AL161" t="str">
            <v>OS TOMARÉ DE ENTRE LAS NACIONES</v>
          </cell>
          <cell r="AM161" t="str">
            <v>ostomarédeentrelasnaciones</v>
          </cell>
          <cell r="AN161" t="str">
            <v>Ezequiel 36,24-28</v>
          </cell>
          <cell r="AP161" t="str">
            <v>CANTO</v>
          </cell>
          <cell r="AQ161" t="str">
            <v>OS TOMARÉ DE ENTRE LAS NACIONES</v>
          </cell>
        </row>
        <row r="162">
          <cell r="A162">
            <v>193</v>
          </cell>
          <cell r="B162" t="str">
            <v>{id:</v>
          </cell>
          <cell r="C162">
            <v>160</v>
          </cell>
          <cell r="D162" t="str">
            <v>,</v>
          </cell>
          <cell r="E162" t="str">
            <v xml:space="preserve">title: </v>
          </cell>
          <cell r="F162" t="str">
            <v>"</v>
          </cell>
          <cell r="G162" t="str">
            <v>padrenuestro</v>
          </cell>
          <cell r="H162" t="str">
            <v>Padre nuestro</v>
          </cell>
          <cell r="I162" t="str">
            <v>",</v>
          </cell>
          <cell r="J162" t="str">
            <v xml:space="preserve"> subtitle: </v>
          </cell>
          <cell r="K162" t="str">
            <v>"</v>
          </cell>
          <cell r="L162" t="str">
            <v>Tiempo de la Elección</v>
          </cell>
          <cell r="M162" t="str">
            <v xml:space="preserve">", </v>
          </cell>
          <cell r="N162" t="str">
            <v xml:space="preserve">category: </v>
          </cell>
          <cell r="O162" t="str">
            <v>"</v>
          </cell>
          <cell r="P162" t="str">
            <v>LITÚRGICOS</v>
          </cell>
          <cell r="Q162" t="str">
            <v>"</v>
          </cell>
          <cell r="R162" t="str">
            <v>, moments: [</v>
          </cell>
          <cell r="S162" t="str">
            <v>"</v>
          </cell>
          <cell r="AE162" t="str">
            <v>"], url: "</v>
          </cell>
          <cell r="AF162" t="str">
            <v>/cantos/resucito/p/padrenuestro.html</v>
          </cell>
          <cell r="AG162" t="str">
            <v>/cantos/resucito/p/padrenuestro.html</v>
          </cell>
          <cell r="AH162" t="str">
            <v>"},</v>
          </cell>
          <cell r="AI162" t="str">
            <v>p</v>
          </cell>
          <cell r="AJ162" t="str">
            <v>l</v>
          </cell>
          <cell r="AK162" t="str">
            <v>{id:160,title: "padrenuestroPadre nuestro", subtitle: "Tiempo de la Elección", category: "LITÚRGICOS", moments: [""], url: "/cantos/resucito/p/padrenuestro.html/cantos/resucito/p/padrenuestro.html"},</v>
          </cell>
          <cell r="AL162" t="str">
            <v>PADRE NUESTRO</v>
          </cell>
          <cell r="AM162" t="str">
            <v>padrenuestro</v>
          </cell>
          <cell r="AN162" t="str">
            <v>Tiempo de la Elección</v>
          </cell>
          <cell r="AP162" t="str">
            <v>CANTO</v>
          </cell>
          <cell r="AQ162" t="str">
            <v>PADRE NUESTRO</v>
          </cell>
        </row>
        <row r="163">
          <cell r="A163">
            <v>130</v>
          </cell>
          <cell r="B163" t="str">
            <v>{id:</v>
          </cell>
          <cell r="C163">
            <v>161</v>
          </cell>
          <cell r="D163" t="str">
            <v>,</v>
          </cell>
          <cell r="E163" t="str">
            <v xml:space="preserve">title: </v>
          </cell>
          <cell r="F163" t="str">
            <v>"</v>
          </cell>
          <cell r="G163" t="str">
            <v>palomaincorrupta</v>
          </cell>
          <cell r="H163" t="str">
            <v>Paloma incorrupta</v>
          </cell>
          <cell r="I163" t="str">
            <v>",</v>
          </cell>
          <cell r="J163" t="str">
            <v xml:space="preserve"> subtitle: </v>
          </cell>
          <cell r="K163" t="str">
            <v>"</v>
          </cell>
          <cell r="L163" t="str">
            <v>Kontákion (Romano el Meloda)</v>
          </cell>
          <cell r="M163" t="str">
            <v xml:space="preserve">", </v>
          </cell>
          <cell r="N163" t="str">
            <v xml:space="preserve">category: </v>
          </cell>
          <cell r="O163" t="str">
            <v>"</v>
          </cell>
          <cell r="P163" t="str">
            <v>PRECATECUMENADO</v>
          </cell>
          <cell r="Q163" t="str">
            <v>"</v>
          </cell>
          <cell r="R163" t="str">
            <v>, moments: [</v>
          </cell>
          <cell r="S163" t="str">
            <v>"</v>
          </cell>
          <cell r="AE163" t="str">
            <v>"], url: "</v>
          </cell>
          <cell r="AF163" t="str">
            <v>/cantos/resucito/p/palomaincorrupta.html</v>
          </cell>
          <cell r="AG163" t="str">
            <v>/cantos/resucito/p/palomaincorrupta.html</v>
          </cell>
          <cell r="AH163" t="str">
            <v>"},</v>
          </cell>
          <cell r="AI163" t="str">
            <v>p</v>
          </cell>
          <cell r="AJ163" t="str">
            <v>p</v>
          </cell>
          <cell r="AK163" t="str">
            <v>{id:161,title: "palomaincorruptaPaloma incorrupta", subtitle: "Kontákion (Romano el Meloda)", category: "PRECATECUMENADO", moments: [""], url: "/cantos/resucito/p/palomaincorrupta.html/cantos/resucito/p/palomaincorrupta.html"},</v>
          </cell>
          <cell r="AL163" t="str">
            <v>PALOMA INCORRUPTA</v>
          </cell>
          <cell r="AM163" t="str">
            <v>palomaincorrupta</v>
          </cell>
          <cell r="AN163" t="str">
            <v>Kontákion (Romano el Meloda)</v>
          </cell>
          <cell r="AP163" t="str">
            <v>CANTO</v>
          </cell>
          <cell r="AQ163" t="str">
            <v>PALOMA INCORRUPTA</v>
          </cell>
        </row>
        <row r="164">
          <cell r="A164">
            <v>131</v>
          </cell>
          <cell r="B164" t="str">
            <v>{id:</v>
          </cell>
          <cell r="C164">
            <v>162</v>
          </cell>
          <cell r="D164" t="str">
            <v>,</v>
          </cell>
          <cell r="E164" t="str">
            <v xml:space="preserve">title: </v>
          </cell>
          <cell r="F164" t="str">
            <v>"</v>
          </cell>
          <cell r="G164" t="str">
            <v>pentecostes</v>
          </cell>
          <cell r="H164" t="str">
            <v>Pentecostés</v>
          </cell>
          <cell r="I164" t="str">
            <v>",</v>
          </cell>
          <cell r="J164" t="str">
            <v xml:space="preserve"> subtitle: </v>
          </cell>
          <cell r="K164" t="str">
            <v>"</v>
          </cell>
          <cell r="L164" t="str">
            <v xml:space="preserve">Hchos de los Apostoles 2,1-13 </v>
          </cell>
          <cell r="M164" t="str">
            <v xml:space="preserve">", </v>
          </cell>
          <cell r="N164" t="str">
            <v xml:space="preserve">category: </v>
          </cell>
          <cell r="O164" t="str">
            <v>"</v>
          </cell>
          <cell r="P164" t="str">
            <v>PRECATECUMENADO</v>
          </cell>
          <cell r="Q164" t="str">
            <v>"</v>
          </cell>
          <cell r="R164" t="str">
            <v>, moments: [</v>
          </cell>
          <cell r="S164" t="str">
            <v>"</v>
          </cell>
          <cell r="AE164" t="str">
            <v>"], url: "</v>
          </cell>
          <cell r="AF164" t="str">
            <v>/cantos/resucito/p/pentecostes.html</v>
          </cell>
          <cell r="AG164" t="str">
            <v>/cantos/resucito/p/pentecostes.html</v>
          </cell>
          <cell r="AH164" t="str">
            <v>"},</v>
          </cell>
          <cell r="AI164" t="str">
            <v>p</v>
          </cell>
          <cell r="AJ164" t="str">
            <v>p</v>
          </cell>
          <cell r="AK164" t="str">
            <v>{id:162,title: "pentecostesPentecostés", subtitle: "Hchos de los Apostoles 2,1-13 ", category: "PRECATECUMENADO", moments: [""], url: "/cantos/resucito/p/pentecostes.html/cantos/resucito/p/pentecostes.html"},</v>
          </cell>
          <cell r="AL164" t="str">
            <v>PENTECOSTÉS</v>
          </cell>
          <cell r="AM164" t="str">
            <v>pentecostés</v>
          </cell>
          <cell r="AN164" t="str">
            <v xml:space="preserve">Hchos de los Apostoles 2,1-13 </v>
          </cell>
          <cell r="AP164" t="str">
            <v>CANTO</v>
          </cell>
          <cell r="AQ164" t="str">
            <v>PENTECOSTÉS</v>
          </cell>
        </row>
        <row r="165">
          <cell r="A165">
            <v>194</v>
          </cell>
          <cell r="B165" t="str">
            <v>{id:</v>
          </cell>
          <cell r="C165">
            <v>163</v>
          </cell>
          <cell r="D165" t="str">
            <v>,</v>
          </cell>
          <cell r="E165" t="str">
            <v xml:space="preserve">title: </v>
          </cell>
          <cell r="F165" t="str">
            <v>"</v>
          </cell>
          <cell r="G165" t="str">
            <v>plegariaeucaristicaii</v>
          </cell>
          <cell r="H165" t="str">
            <v>Plegaria Eucarística II</v>
          </cell>
          <cell r="I165" t="str">
            <v>",</v>
          </cell>
          <cell r="J165" t="str">
            <v xml:space="preserve"> subtitle: </v>
          </cell>
          <cell r="K165" t="str">
            <v>"</v>
          </cell>
          <cell r="L165" t="str">
            <v>Modelo I</v>
          </cell>
          <cell r="M165" t="str">
            <v xml:space="preserve">", </v>
          </cell>
          <cell r="N165" t="str">
            <v xml:space="preserve">category: </v>
          </cell>
          <cell r="O165" t="str">
            <v>"</v>
          </cell>
          <cell r="P165" t="str">
            <v>LITÚRGICOS</v>
          </cell>
          <cell r="Q165" t="str">
            <v>"</v>
          </cell>
          <cell r="R165" t="str">
            <v>, moments: [</v>
          </cell>
          <cell r="S165" t="str">
            <v>"</v>
          </cell>
          <cell r="AE165" t="str">
            <v>"], url: "</v>
          </cell>
          <cell r="AF165" t="str">
            <v>/cantos/resucito/p/plegariaeucaristicaii.html</v>
          </cell>
          <cell r="AG165" t="str">
            <v>/cantos/resucito/p/plegariaeucaristicaii.html</v>
          </cell>
          <cell r="AH165" t="str">
            <v>"},</v>
          </cell>
          <cell r="AI165" t="str">
            <v>p</v>
          </cell>
          <cell r="AJ165" t="str">
            <v>l</v>
          </cell>
          <cell r="AK165" t="str">
            <v>{id:163,title: "plegariaeucaristicaiiPlegaria Eucarística II", subtitle: "Modelo I", category: "LITÚRGICOS", moments: [""], url: "/cantos/resucito/p/plegariaeucaristicaii.html/cantos/resucito/p/plegariaeucaristicaii.html"},</v>
          </cell>
          <cell r="AL165" t="str">
            <v>PLEGARIA EUCARÍSTICA II</v>
          </cell>
          <cell r="AM165" t="str">
            <v>plegariaeucarísticaii</v>
          </cell>
          <cell r="AN165" t="str">
            <v>Modelo I</v>
          </cell>
          <cell r="AP165" t="str">
            <v>CANTO</v>
          </cell>
          <cell r="AQ165" t="str">
            <v>PLEGARIA EUCARÍSTICA II</v>
          </cell>
        </row>
        <row r="166">
          <cell r="A166">
            <v>197</v>
          </cell>
          <cell r="B166" t="str">
            <v>{id:</v>
          </cell>
          <cell r="C166">
            <v>164</v>
          </cell>
          <cell r="D166" t="str">
            <v>,</v>
          </cell>
          <cell r="E166" t="str">
            <v xml:space="preserve">title: </v>
          </cell>
          <cell r="F166" t="str">
            <v>"</v>
          </cell>
          <cell r="G166" t="str">
            <v>plegariaeucaristicaii</v>
          </cell>
          <cell r="H166" t="str">
            <v>Plegaria Eucarística II</v>
          </cell>
          <cell r="I166" t="str">
            <v>",</v>
          </cell>
          <cell r="J166" t="str">
            <v xml:space="preserve"> subtitle: </v>
          </cell>
          <cell r="K166" t="str">
            <v>"</v>
          </cell>
          <cell r="L166" t="str">
            <v>Modelo II (1987)</v>
          </cell>
          <cell r="M166" t="str">
            <v xml:space="preserve">", </v>
          </cell>
          <cell r="N166" t="str">
            <v xml:space="preserve">category: </v>
          </cell>
          <cell r="O166" t="str">
            <v>"</v>
          </cell>
          <cell r="P166" t="str">
            <v>LITÚRGICOS</v>
          </cell>
          <cell r="Q166" t="str">
            <v>"</v>
          </cell>
          <cell r="R166" t="str">
            <v>, moments: [</v>
          </cell>
          <cell r="S166" t="str">
            <v>"</v>
          </cell>
          <cell r="AE166" t="str">
            <v>"], url: "</v>
          </cell>
          <cell r="AF166" t="str">
            <v>/cantos/resucito/p/plegariaeucaristicaii.html</v>
          </cell>
          <cell r="AG166" t="str">
            <v>/cantos/resucito/p/plegariaeucaristicaii.html</v>
          </cell>
          <cell r="AH166" t="str">
            <v>"},</v>
          </cell>
          <cell r="AI166" t="str">
            <v>p</v>
          </cell>
          <cell r="AJ166" t="str">
            <v>l</v>
          </cell>
          <cell r="AK166" t="str">
            <v>{id:164,title: "plegariaeucaristicaiiPlegaria Eucarística II", subtitle: "Modelo II (1987)", category: "LITÚRGICOS", moments: [""], url: "/cantos/resucito/p/plegariaeucaristicaii.html/cantos/resucito/p/plegariaeucaristicaii.html"},</v>
          </cell>
          <cell r="AL166" t="str">
            <v>PLEGARIA EUCARÍSTICA II</v>
          </cell>
          <cell r="AM166" t="str">
            <v>plegariaeucarísticaii</v>
          </cell>
          <cell r="AN166" t="str">
            <v>Modelo II (1987)</v>
          </cell>
          <cell r="AP166" t="str">
            <v>CANTO</v>
          </cell>
          <cell r="AQ166" t="str">
            <v>PLEGARIA EUCARÍSTICA II</v>
          </cell>
        </row>
        <row r="167">
          <cell r="A167">
            <v>200</v>
          </cell>
          <cell r="B167" t="str">
            <v>{id:</v>
          </cell>
          <cell r="C167">
            <v>165</v>
          </cell>
          <cell r="D167" t="str">
            <v>,</v>
          </cell>
          <cell r="E167" t="str">
            <v xml:space="preserve">title: </v>
          </cell>
          <cell r="F167" t="str">
            <v>"</v>
          </cell>
          <cell r="G167" t="str">
            <v>plegariaeucaristicaiv</v>
          </cell>
          <cell r="H167" t="str">
            <v xml:space="preserve">Plegaria Eucarística IV </v>
          </cell>
          <cell r="I167" t="str">
            <v>",</v>
          </cell>
          <cell r="J167" t="str">
            <v xml:space="preserve"> subtitle: </v>
          </cell>
          <cell r="K167" t="str">
            <v>"</v>
          </cell>
          <cell r="L167" t="str">
            <v>(1988)</v>
          </cell>
          <cell r="M167" t="str">
            <v xml:space="preserve">", </v>
          </cell>
          <cell r="N167" t="str">
            <v xml:space="preserve">category: </v>
          </cell>
          <cell r="O167" t="str">
            <v>"</v>
          </cell>
          <cell r="P167" t="str">
            <v>LITÚRGICOS</v>
          </cell>
          <cell r="Q167" t="str">
            <v>"</v>
          </cell>
          <cell r="R167" t="str">
            <v>, moments: [</v>
          </cell>
          <cell r="S167" t="str">
            <v>"</v>
          </cell>
          <cell r="AE167" t="str">
            <v>"], url: "</v>
          </cell>
          <cell r="AF167" t="str">
            <v>/cantos/resucito/p/plegariaeucaristicaiv.html</v>
          </cell>
          <cell r="AG167" t="str">
            <v>/cantos/resucito/p/plegariaeucaristicaiv.html</v>
          </cell>
          <cell r="AH167" t="str">
            <v>"},</v>
          </cell>
          <cell r="AI167" t="str">
            <v>p</v>
          </cell>
          <cell r="AJ167" t="str">
            <v>l</v>
          </cell>
          <cell r="AK167" t="str">
            <v>{id:165,title: "plegariaeucaristicaivPlegaria Eucarística IV ", subtitle: "(1988)", category: "LITÚRGICOS", moments: [""], url: "/cantos/resucito/p/plegariaeucaristicaiv.html/cantos/resucito/p/plegariaeucaristicaiv.html"},</v>
          </cell>
          <cell r="AL167" t="str">
            <v xml:space="preserve">PLEGARIA EUCARÍSTICA IV </v>
          </cell>
          <cell r="AM167" t="str">
            <v>plegariaeucarísticaiv</v>
          </cell>
          <cell r="AN167" t="str">
            <v>(1988)</v>
          </cell>
          <cell r="AP167" t="str">
            <v>CANTO</v>
          </cell>
          <cell r="AQ167" t="str">
            <v xml:space="preserve">PLEGARIA EUCARÍSTICA IV </v>
          </cell>
        </row>
        <row r="168">
          <cell r="A168">
            <v>132</v>
          </cell>
          <cell r="B168" t="str">
            <v>{id:</v>
          </cell>
          <cell r="C168">
            <v>166</v>
          </cell>
          <cell r="D168" t="str">
            <v>,</v>
          </cell>
          <cell r="E168" t="str">
            <v xml:space="preserve">title: </v>
          </cell>
          <cell r="F168" t="str">
            <v>"</v>
          </cell>
          <cell r="G168" t="str">
            <v>porelamordemisamigos</v>
          </cell>
          <cell r="H168" t="str">
            <v>Por el amor de mis amigos</v>
          </cell>
          <cell r="I168" t="str">
            <v>",</v>
          </cell>
          <cell r="J168" t="str">
            <v xml:space="preserve"> subtitle: </v>
          </cell>
          <cell r="K168" t="str">
            <v>"</v>
          </cell>
          <cell r="L168" t="str">
            <v xml:space="preserve">Sal 122 (121) - Melodía hebraica </v>
          </cell>
          <cell r="M168" t="str">
            <v xml:space="preserve">", </v>
          </cell>
          <cell r="N168" t="str">
            <v xml:space="preserve">category: </v>
          </cell>
          <cell r="O168" t="str">
            <v>"</v>
          </cell>
          <cell r="P168" t="str">
            <v>PRECATECUMENADO</v>
          </cell>
          <cell r="Q168" t="str">
            <v>"</v>
          </cell>
          <cell r="R168" t="str">
            <v>, moments: [</v>
          </cell>
          <cell r="S168" t="str">
            <v>"</v>
          </cell>
          <cell r="AE168" t="str">
            <v>"], url: "</v>
          </cell>
          <cell r="AF168" t="str">
            <v>/cantos/resucito/p/porelamordemisamigos.html</v>
          </cell>
          <cell r="AG168" t="str">
            <v>/cantos/resucito/p/porelamordemisamigos.html</v>
          </cell>
          <cell r="AH168" t="str">
            <v>"},</v>
          </cell>
          <cell r="AI168" t="str">
            <v>p</v>
          </cell>
          <cell r="AJ168" t="str">
            <v>p</v>
          </cell>
          <cell r="AK168" t="str">
            <v>{id:166,title: "porelamordemisamigosPor el amor de mis amigos", subtitle: "Sal 122 (121) - Melodía hebraica ", category: "PRECATECUMENADO", moments: [""], url: "/cantos/resucito/p/porelamordemisamigos.html/cantos/resucito/p/porelamordemisamigos.html"},</v>
          </cell>
          <cell r="AL168" t="str">
            <v>POR EL AMOR DE MIS AMIGOS</v>
          </cell>
          <cell r="AM168" t="str">
            <v>porelamordemisamigos</v>
          </cell>
          <cell r="AN168" t="str">
            <v xml:space="preserve">Sal 122 (121) - Melodía hebraica </v>
          </cell>
          <cell r="AP168" t="str">
            <v>CANTO</v>
          </cell>
          <cell r="AQ168" t="str">
            <v>POR EL AMOR DE MIS AMIGOS</v>
          </cell>
        </row>
        <row r="169">
          <cell r="A169">
            <v>133</v>
          </cell>
          <cell r="B169" t="str">
            <v>{id:</v>
          </cell>
          <cell r="C169">
            <v>167</v>
          </cell>
          <cell r="D169" t="str">
            <v>,</v>
          </cell>
          <cell r="E169" t="str">
            <v xml:space="preserve">title: </v>
          </cell>
          <cell r="F169" t="str">
            <v>"</v>
          </cell>
          <cell r="G169" t="str">
            <v>porqueestanocheesdiferente</v>
          </cell>
          <cell r="H169" t="str">
            <v>Por qué esta noche es diferente</v>
          </cell>
          <cell r="I169" t="str">
            <v>",</v>
          </cell>
          <cell r="J169" t="str">
            <v xml:space="preserve"> subtitle: </v>
          </cell>
          <cell r="K169" t="str">
            <v>"</v>
          </cell>
          <cell r="L169" t="str">
            <v>Haggadá de Pesaj - Melodía hebraica</v>
          </cell>
          <cell r="M169" t="str">
            <v xml:space="preserve">", </v>
          </cell>
          <cell r="N169" t="str">
            <v xml:space="preserve">category: </v>
          </cell>
          <cell r="O169" t="str">
            <v>"</v>
          </cell>
          <cell r="P169" t="str">
            <v>PRECATECUMENADO</v>
          </cell>
          <cell r="Q169" t="str">
            <v>"</v>
          </cell>
          <cell r="R169" t="str">
            <v>, moments: [</v>
          </cell>
          <cell r="S169" t="str">
            <v>"</v>
          </cell>
          <cell r="AE169" t="str">
            <v>"], url: "</v>
          </cell>
          <cell r="AF169" t="str">
            <v>/cantos/resucito/p/porqueestanocheesdiferente.html</v>
          </cell>
          <cell r="AG169" t="str">
            <v>/cantos/resucito/p/porqueestanocheesdiferente.html</v>
          </cell>
          <cell r="AH169" t="str">
            <v>"},</v>
          </cell>
          <cell r="AI169" t="str">
            <v>p</v>
          </cell>
          <cell r="AJ169" t="str">
            <v>p</v>
          </cell>
          <cell r="AK169" t="str">
            <v>{id:167,title: "porqueestanocheesdiferentePor qué esta noche es diferente", subtitle: "Haggadá de Pesaj - Melodía hebraica", category: "PRECATECUMENADO", moments: [""], url: "/cantos/resucito/p/porqueestanocheesdiferente.html/cantos/resucito/p/porqueestanocheesdiferente.html"},</v>
          </cell>
          <cell r="AL169" t="str">
            <v>POR QUÉ ESTA NOCHE ES DIFERENTE</v>
          </cell>
          <cell r="AM169" t="str">
            <v>porquéestanocheesdiferente</v>
          </cell>
          <cell r="AN169" t="str">
            <v>Haggadá de Pesaj - Melodía hebraica</v>
          </cell>
          <cell r="AP169" t="str">
            <v>CANTO</v>
          </cell>
          <cell r="AQ169" t="str">
            <v>POR QUÉ ESTA NOCHE ES DIFERENTE</v>
          </cell>
        </row>
        <row r="170">
          <cell r="A170">
            <v>134</v>
          </cell>
          <cell r="B170" t="str">
            <v>{id:</v>
          </cell>
          <cell r="C170">
            <v>168</v>
          </cell>
          <cell r="D170" t="str">
            <v>,</v>
          </cell>
          <cell r="E170" t="str">
            <v xml:space="preserve">title: </v>
          </cell>
          <cell r="F170" t="str">
            <v>"</v>
          </cell>
          <cell r="G170" t="str">
            <v>porquelasgentesconjuran</v>
          </cell>
          <cell r="H170" t="str">
            <v>Por qué las gentes conjuran</v>
          </cell>
          <cell r="I170" t="str">
            <v>",</v>
          </cell>
          <cell r="J170" t="str">
            <v xml:space="preserve"> subtitle: </v>
          </cell>
          <cell r="K170" t="str">
            <v>"</v>
          </cell>
          <cell r="L170" t="str">
            <v>Salmo 2</v>
          </cell>
          <cell r="M170" t="str">
            <v xml:space="preserve">", </v>
          </cell>
          <cell r="N170" t="str">
            <v xml:space="preserve">category: </v>
          </cell>
          <cell r="O170" t="str">
            <v>"</v>
          </cell>
          <cell r="P170" t="str">
            <v>PRECATECUMENADO</v>
          </cell>
          <cell r="Q170" t="str">
            <v>"</v>
          </cell>
          <cell r="R170" t="str">
            <v>, moments: [</v>
          </cell>
          <cell r="S170" t="str">
            <v>"</v>
          </cell>
          <cell r="AE170" t="str">
            <v>"], url: "</v>
          </cell>
          <cell r="AF170" t="str">
            <v>/cantos/resucito/p/porquelasgentesconjuran.html</v>
          </cell>
          <cell r="AG170" t="str">
            <v>/cantos/resucito/p/porquelasgentesconjuran.html</v>
          </cell>
          <cell r="AH170" t="str">
            <v>"},</v>
          </cell>
          <cell r="AI170" t="str">
            <v>p</v>
          </cell>
          <cell r="AJ170" t="str">
            <v>p</v>
          </cell>
          <cell r="AK170" t="str">
            <v>{id:168,title: "porquelasgentesconjuranPor qué las gentes conjuran", subtitle: "Salmo 2", category: "PRECATECUMENADO", moments: [""], url: "/cantos/resucito/p/porquelasgentesconjuran.html/cantos/resucito/p/porquelasgentesconjuran.html"},</v>
          </cell>
          <cell r="AL170" t="str">
            <v>POR QUÉ LAS GENTES CONJURAN</v>
          </cell>
          <cell r="AM170" t="str">
            <v>porquélasgentesconjuran</v>
          </cell>
          <cell r="AN170" t="str">
            <v>Salmo 2</v>
          </cell>
          <cell r="AP170" t="str">
            <v>CANTO</v>
          </cell>
          <cell r="AQ170" t="str">
            <v>POR QUÉ LAS GENTES CONJURAN</v>
          </cell>
        </row>
        <row r="171">
          <cell r="A171">
            <v>135</v>
          </cell>
          <cell r="B171" t="str">
            <v>{id:</v>
          </cell>
          <cell r="C171">
            <v>169</v>
          </cell>
          <cell r="D171" t="str">
            <v>,</v>
          </cell>
          <cell r="E171" t="str">
            <v xml:space="preserve">title: </v>
          </cell>
          <cell r="F171" t="str">
            <v>"</v>
          </cell>
          <cell r="G171" t="str">
            <v>porquemiyugoessuave</v>
          </cell>
          <cell r="H171" t="str">
            <v>Porque mi yugo es suave</v>
          </cell>
          <cell r="I171" t="str">
            <v>",</v>
          </cell>
          <cell r="J171" t="str">
            <v xml:space="preserve"> subtitle: </v>
          </cell>
          <cell r="K171" t="str">
            <v>"</v>
          </cell>
          <cell r="L171" t="str">
            <v>Mateo 11,28ss</v>
          </cell>
          <cell r="M171" t="str">
            <v xml:space="preserve">", </v>
          </cell>
          <cell r="N171" t="str">
            <v xml:space="preserve">category: </v>
          </cell>
          <cell r="O171" t="str">
            <v>"</v>
          </cell>
          <cell r="P171" t="str">
            <v>PRECATECUMENADO</v>
          </cell>
          <cell r="Q171" t="str">
            <v>"</v>
          </cell>
          <cell r="R171" t="str">
            <v>, moments: [</v>
          </cell>
          <cell r="S171" t="str">
            <v>"</v>
          </cell>
          <cell r="AE171" t="str">
            <v>"], url: "</v>
          </cell>
          <cell r="AF171" t="str">
            <v>/cantos/resucito/p/porquemiyugoessuave.html</v>
          </cell>
          <cell r="AG171" t="str">
            <v>/cantos/resucito/p/porquemiyugoessuave.html</v>
          </cell>
          <cell r="AH171" t="str">
            <v>"},</v>
          </cell>
          <cell r="AI171" t="str">
            <v>p</v>
          </cell>
          <cell r="AJ171" t="str">
            <v>p</v>
          </cell>
          <cell r="AK171" t="str">
            <v>{id:169,title: "porquemiyugoessuavePorque mi yugo es suave", subtitle: "Mateo 11,28ss", category: "PRECATECUMENADO", moments: [""], url: "/cantos/resucito/p/porquemiyugoessuave.html/cantos/resucito/p/porquemiyugoessuave.html"},</v>
          </cell>
          <cell r="AL171" t="str">
            <v>PORQUE MI YUGO ES SUAVE</v>
          </cell>
          <cell r="AM171" t="str">
            <v>porquemiyugoessuave</v>
          </cell>
          <cell r="AN171" t="str">
            <v>Mateo 11,28ss</v>
          </cell>
          <cell r="AP171" t="str">
            <v>CANTO</v>
          </cell>
          <cell r="AQ171" t="str">
            <v>PORQUE MI YUGO ES SUAVE</v>
          </cell>
        </row>
        <row r="172">
          <cell r="A172">
            <v>204</v>
          </cell>
          <cell r="B172" t="str">
            <v>{id:</v>
          </cell>
          <cell r="C172">
            <v>170</v>
          </cell>
          <cell r="D172" t="str">
            <v>,</v>
          </cell>
          <cell r="E172" t="str">
            <v xml:space="preserve">title: </v>
          </cell>
          <cell r="F172" t="str">
            <v>"</v>
          </cell>
          <cell r="G172" t="str">
            <v>prefacioparaadvientoynavidad</v>
          </cell>
          <cell r="H172" t="str">
            <v>Prefacio para Adviento y Navidad</v>
          </cell>
          <cell r="I172" t="str">
            <v>",</v>
          </cell>
          <cell r="J172" t="str">
            <v xml:space="preserve"> subtitle: </v>
          </cell>
          <cell r="K172" t="str">
            <v>"</v>
          </cell>
          <cell r="L172" t="str">
            <v>Prefacio IV de Adviento*</v>
          </cell>
          <cell r="M172" t="str">
            <v xml:space="preserve">", </v>
          </cell>
          <cell r="N172" t="str">
            <v xml:space="preserve">category: </v>
          </cell>
          <cell r="O172" t="str">
            <v>"</v>
          </cell>
          <cell r="P172" t="str">
            <v>LITÚRGICOS</v>
          </cell>
          <cell r="Q172" t="str">
            <v>"</v>
          </cell>
          <cell r="R172" t="str">
            <v>, moments: [</v>
          </cell>
          <cell r="S172" t="str">
            <v>"</v>
          </cell>
          <cell r="T172" t="str">
            <v>Paz</v>
          </cell>
          <cell r="U172" t="str">
            <v>", "</v>
          </cell>
          <cell r="V172" t="str">
            <v>Antiguo Testamento</v>
          </cell>
          <cell r="AE172" t="str">
            <v>"], url: "</v>
          </cell>
          <cell r="AF172" t="str">
            <v>/cantos/resucito/p/prefacioparaadvientoynavidad.html</v>
          </cell>
          <cell r="AG172" t="str">
            <v>/cantos/resucito/p/prefacioparaadvientoynavidad.html</v>
          </cell>
          <cell r="AH172" t="str">
            <v>"},</v>
          </cell>
          <cell r="AI172" t="str">
            <v>p</v>
          </cell>
          <cell r="AJ172" t="str">
            <v>l</v>
          </cell>
          <cell r="AK172" t="str">
            <v>{id:170,title: "prefacioparaadvientoynavidadPrefacio para Adviento y Navidad", subtitle: "Prefacio IV de Adviento*", category: "LITÚRGICOS", moments: ["Paz", "Antiguo Testamento"], url: "/cantos/resucito/p/prefacioparaadvientoynavidad.html/cantos/resucito/p/prefacioparaadvientoynavidad.html"},</v>
          </cell>
          <cell r="AL172" t="str">
            <v>PREFACIO PARA ADVIENTO Y NAVIDAD</v>
          </cell>
          <cell r="AM172" t="str">
            <v>prefacioparaadvientoynavidad</v>
          </cell>
          <cell r="AN172" t="str">
            <v>Prefacio IV de Adviento*</v>
          </cell>
          <cell r="AP172" t="str">
            <v>CANTO</v>
          </cell>
          <cell r="AQ172" t="str">
            <v>PREFACIO PARA ADVIENTO Y NAVIDAD</v>
          </cell>
        </row>
        <row r="173">
          <cell r="A173">
            <v>205</v>
          </cell>
          <cell r="B173" t="str">
            <v>{id:</v>
          </cell>
          <cell r="C173">
            <v>171</v>
          </cell>
          <cell r="D173" t="str">
            <v>,</v>
          </cell>
          <cell r="E173" t="str">
            <v xml:space="preserve">title: </v>
          </cell>
          <cell r="F173" t="str">
            <v>"</v>
          </cell>
          <cell r="G173" t="str">
            <v>prefacioparaeltiempopascual</v>
          </cell>
          <cell r="H173" t="str">
            <v>Prefacio para el tiempo Pascual</v>
          </cell>
          <cell r="I173" t="str">
            <v>",</v>
          </cell>
          <cell r="J173" t="str">
            <v xml:space="preserve"> subtitle: </v>
          </cell>
          <cell r="K173" t="str">
            <v>"</v>
          </cell>
          <cell r="L173" t="str">
            <v>Prefacio I de Pascua*</v>
          </cell>
          <cell r="M173" t="str">
            <v xml:space="preserve">", </v>
          </cell>
          <cell r="N173" t="str">
            <v xml:space="preserve">category: </v>
          </cell>
          <cell r="O173" t="str">
            <v>"</v>
          </cell>
          <cell r="P173" t="str">
            <v>LITÚRGICOS</v>
          </cell>
          <cell r="Q173" t="str">
            <v>"</v>
          </cell>
          <cell r="R173" t="str">
            <v>, moments: [</v>
          </cell>
          <cell r="S173" t="str">
            <v>"</v>
          </cell>
          <cell r="T173" t="str">
            <v>Pascua</v>
          </cell>
          <cell r="U173" t="str">
            <v>", "</v>
          </cell>
          <cell r="V173" t="str">
            <v>Niños</v>
          </cell>
          <cell r="W173" t="str">
            <v>", "</v>
          </cell>
          <cell r="X173" t="str">
            <v>Paz</v>
          </cell>
          <cell r="AE173" t="str">
            <v>"], url: "</v>
          </cell>
          <cell r="AF173" t="str">
            <v>/cantos/resucito/p/prefacioparaeltiempopascual.html</v>
          </cell>
          <cell r="AG173" t="str">
            <v>/cantos/resucito/p/prefacioparaeltiempopascual.html</v>
          </cell>
          <cell r="AH173" t="str">
            <v>"},</v>
          </cell>
          <cell r="AI173" t="str">
            <v>p</v>
          </cell>
          <cell r="AJ173" t="str">
            <v>l</v>
          </cell>
          <cell r="AK173" t="str">
            <v>{id:171,title: "prefacioparaeltiempopascualPrefacio para el tiempo Pascual", subtitle: "Prefacio I de Pascua*", category: "LITÚRGICOS", moments: ["Pascua", "Niños", "Paz"], url: "/cantos/resucito/p/prefacioparaeltiempopascual.html/cantos/resucito/p/prefacioparaeltiempopascual.html"},</v>
          </cell>
          <cell r="AL173" t="str">
            <v>PREFACIO PARA EL TIEMPO PASCUAL</v>
          </cell>
          <cell r="AM173" t="str">
            <v>prefacioparaeltiempopascual</v>
          </cell>
          <cell r="AN173" t="str">
            <v>Prefacio I de Pascua*</v>
          </cell>
          <cell r="AP173" t="str">
            <v>CANTO</v>
          </cell>
          <cell r="AQ173" t="str">
            <v>PREFACIO PARA EL TIEMPO PASCUAL</v>
          </cell>
        </row>
        <row r="174">
          <cell r="A174">
            <v>206</v>
          </cell>
          <cell r="B174" t="str">
            <v>{id:</v>
          </cell>
          <cell r="C174">
            <v>172</v>
          </cell>
          <cell r="D174" t="str">
            <v>,</v>
          </cell>
          <cell r="E174" t="str">
            <v xml:space="preserve">title: </v>
          </cell>
          <cell r="F174" t="str">
            <v>"</v>
          </cell>
          <cell r="G174" t="str">
            <v>pregonpascual</v>
          </cell>
          <cell r="H174" t="str">
            <v>Pregón Pascual</v>
          </cell>
          <cell r="I174" t="str">
            <v>",</v>
          </cell>
          <cell r="J174" t="str">
            <v xml:space="preserve"> subtitle: </v>
          </cell>
          <cell r="K174" t="str">
            <v>"</v>
          </cell>
          <cell r="L174" t="str">
            <v>«Exsultet»</v>
          </cell>
          <cell r="M174" t="str">
            <v xml:space="preserve">", </v>
          </cell>
          <cell r="N174" t="str">
            <v xml:space="preserve">category: </v>
          </cell>
          <cell r="O174" t="str">
            <v>"</v>
          </cell>
          <cell r="P174" t="str">
            <v>LITÚRGICOS</v>
          </cell>
          <cell r="Q174" t="str">
            <v>"</v>
          </cell>
          <cell r="R174" t="str">
            <v>, moments: [</v>
          </cell>
          <cell r="S174" t="str">
            <v>"</v>
          </cell>
          <cell r="T174" t="str">
            <v>Cuaresma</v>
          </cell>
          <cell r="U174" t="str">
            <v>", "</v>
          </cell>
          <cell r="V174" t="str">
            <v>Laudes/Visperas</v>
          </cell>
          <cell r="W174" t="str">
            <v>", "</v>
          </cell>
          <cell r="X174" t="str">
            <v>Antiguo Testamento</v>
          </cell>
          <cell r="AE174" t="str">
            <v>"], url: "</v>
          </cell>
          <cell r="AF174" t="str">
            <v>/cantos/resucito/p/pregonpascual.html</v>
          </cell>
          <cell r="AG174" t="str">
            <v>/cantos/resucito/p/pregonpascual.html</v>
          </cell>
          <cell r="AH174" t="str">
            <v>"},</v>
          </cell>
          <cell r="AI174" t="str">
            <v>p</v>
          </cell>
          <cell r="AJ174" t="str">
            <v>l</v>
          </cell>
          <cell r="AK174" t="str">
            <v>{id:172,title: "pregonpascualPregón Pascual", subtitle: "«Exsultet»", category: "LITÚRGICOS", moments: ["Cuaresma", "Laudes/Visperas", "Antiguo Testamento"], url: "/cantos/resucito/p/pregonpascual.html/cantos/resucito/p/pregonpascual.html"},</v>
          </cell>
          <cell r="AL174" t="str">
            <v>PREGÓN PASCUAL</v>
          </cell>
          <cell r="AM174" t="str">
            <v>pregónpascual</v>
          </cell>
          <cell r="AN174" t="str">
            <v>«Exsultet»</v>
          </cell>
          <cell r="AP174" t="str">
            <v>CANTO</v>
          </cell>
          <cell r="AQ174" t="str">
            <v>PREGÓN PASCUAL</v>
          </cell>
        </row>
        <row r="175">
          <cell r="A175">
            <v>136</v>
          </cell>
          <cell r="B175" t="str">
            <v>{id:</v>
          </cell>
          <cell r="C175">
            <v>174</v>
          </cell>
          <cell r="D175" t="str">
            <v>,</v>
          </cell>
          <cell r="E175" t="str">
            <v xml:space="preserve">title: </v>
          </cell>
          <cell r="F175" t="str">
            <v>"</v>
          </cell>
          <cell r="G175" t="str">
            <v>queamablessontusmoradas</v>
          </cell>
          <cell r="H175" t="str">
            <v>Qué amables son tus moradas</v>
          </cell>
          <cell r="I175" t="str">
            <v>",</v>
          </cell>
          <cell r="J175" t="str">
            <v xml:space="preserve"> subtitle: </v>
          </cell>
          <cell r="K175" t="str">
            <v>"</v>
          </cell>
          <cell r="L175" t="str">
            <v>Sal 84 (83)</v>
          </cell>
          <cell r="M175" t="str">
            <v xml:space="preserve">", </v>
          </cell>
          <cell r="N175" t="str">
            <v xml:space="preserve">category: </v>
          </cell>
          <cell r="O175" t="str">
            <v>"</v>
          </cell>
          <cell r="P175" t="str">
            <v>PRECATECUMENADO</v>
          </cell>
          <cell r="Q175" t="str">
            <v>"</v>
          </cell>
          <cell r="R175" t="str">
            <v>, moments: [</v>
          </cell>
          <cell r="S175" t="str">
            <v>"</v>
          </cell>
          <cell r="T175" t="str">
            <v>Cuaresma</v>
          </cell>
          <cell r="U175" t="str">
            <v>", "</v>
          </cell>
          <cell r="V175" t="str">
            <v>Laudes/Visperas</v>
          </cell>
          <cell r="W175" t="str">
            <v>", "</v>
          </cell>
          <cell r="X175" t="str">
            <v>Nuevo Testamento</v>
          </cell>
          <cell r="AE175" t="str">
            <v>"], url: "</v>
          </cell>
          <cell r="AF175" t="str">
            <v>/cantos/resucito/q/queamablessontusmoradas.html</v>
          </cell>
          <cell r="AG175" t="str">
            <v>/cantos/resucito/q/queamablessontusmoradas.html</v>
          </cell>
          <cell r="AH175" t="str">
            <v>"},</v>
          </cell>
          <cell r="AI175" t="str">
            <v>q</v>
          </cell>
          <cell r="AJ175" t="str">
            <v>p</v>
          </cell>
          <cell r="AK175" t="str">
            <v>{id:174,title: "queamablessontusmoradasQué amables son tus moradas", subtitle: "Sal 84 (83)", category: "PRECATECUMENADO", moments: ["Cuaresma", "Laudes/Visperas", "Nuevo Testamento"], url: "/cantos/resucito/q/queamablessontusmoradas.html/cantos/resucito/q/queamablessontusmoradas.html"},</v>
          </cell>
          <cell r="AL175" t="str">
            <v>QUÉ AMABLES SON TUS MORADAS</v>
          </cell>
          <cell r="AM175" t="str">
            <v>quéamablessontusmoradas</v>
          </cell>
          <cell r="AN175" t="str">
            <v>Sal 84 (83)</v>
          </cell>
          <cell r="AP175" t="str">
            <v>CANTO</v>
          </cell>
          <cell r="AQ175" t="str">
            <v>QUÉ AMABLES SON TUS MORADAS</v>
          </cell>
        </row>
        <row r="176">
          <cell r="A176">
            <v>137</v>
          </cell>
          <cell r="B176" t="str">
            <v>{id:</v>
          </cell>
          <cell r="C176">
            <v>175</v>
          </cell>
          <cell r="D176" t="str">
            <v>,</v>
          </cell>
          <cell r="E176" t="str">
            <v xml:space="preserve">title: </v>
          </cell>
          <cell r="F176" t="str">
            <v>"</v>
          </cell>
          <cell r="G176" t="str">
            <v>queestupendoquealegria</v>
          </cell>
          <cell r="H176" t="str">
            <v>Qué estupendo, qué alegría</v>
          </cell>
          <cell r="I176" t="str">
            <v>",</v>
          </cell>
          <cell r="J176" t="str">
            <v xml:space="preserve"> subtitle: </v>
          </cell>
          <cell r="K176" t="str">
            <v>"</v>
          </cell>
          <cell r="L176" t="str">
            <v>Sal 133 (132)</v>
          </cell>
          <cell r="M176" t="str">
            <v xml:space="preserve">", </v>
          </cell>
          <cell r="N176" t="str">
            <v xml:space="preserve">category: </v>
          </cell>
          <cell r="O176" t="str">
            <v>"</v>
          </cell>
          <cell r="P176" t="str">
            <v>PRECATECUMENADO</v>
          </cell>
          <cell r="Q176" t="str">
            <v>"</v>
          </cell>
          <cell r="R176" t="str">
            <v>, moments: [</v>
          </cell>
          <cell r="S176" t="str">
            <v>"</v>
          </cell>
          <cell r="T176" t="str">
            <v>Adviento</v>
          </cell>
          <cell r="U176" t="str">
            <v>", "</v>
          </cell>
          <cell r="V176" t="str">
            <v>Navidad</v>
          </cell>
          <cell r="AE176" t="str">
            <v>"], url: "</v>
          </cell>
          <cell r="AF176" t="str">
            <v>/cantos/resucito/q/queestupendoquealegria.html</v>
          </cell>
          <cell r="AG176" t="str">
            <v>/cantos/resucito/q/queestupendoquealegria.html</v>
          </cell>
          <cell r="AH176" t="str">
            <v>"},</v>
          </cell>
          <cell r="AI176" t="str">
            <v>q</v>
          </cell>
          <cell r="AJ176" t="str">
            <v>p</v>
          </cell>
          <cell r="AK176" t="str">
            <v>{id:175,title: "queestupendoquealegriaQué estupendo, qué alegría", subtitle: "Sal 133 (132)", category: "PRECATECUMENADO", moments: ["Adviento", "Navidad"], url: "/cantos/resucito/q/queestupendoquealegria.html/cantos/resucito/q/queestupendoquealegria.html"},</v>
          </cell>
          <cell r="AL176" t="str">
            <v>QUÉ ESTUPENDO, QUÉ ALEGRÍA</v>
          </cell>
          <cell r="AM176" t="str">
            <v>quéestupendo,quéalegría</v>
          </cell>
          <cell r="AN176" t="str">
            <v>Sal 133 (132)</v>
          </cell>
          <cell r="AP176" t="str">
            <v>CANTO</v>
          </cell>
          <cell r="AQ176" t="str">
            <v>QUÉ ESTUPENDO, QUÉ ALEGRÍA</v>
          </cell>
        </row>
        <row r="177">
          <cell r="A177">
            <v>138</v>
          </cell>
          <cell r="B177" t="str">
            <v>{id:</v>
          </cell>
          <cell r="C177">
            <v>176</v>
          </cell>
          <cell r="D177" t="str">
            <v>,</v>
          </cell>
          <cell r="E177" t="str">
            <v xml:space="preserve">title: </v>
          </cell>
          <cell r="F177" t="str">
            <v>"</v>
          </cell>
          <cell r="G177" t="str">
            <v>quienesestaquesubedeldesierto</v>
          </cell>
          <cell r="H177" t="str">
            <v>Quién es ésta que sube del desierto</v>
          </cell>
          <cell r="I177" t="str">
            <v>",</v>
          </cell>
          <cell r="J177" t="str">
            <v xml:space="preserve"> subtitle: </v>
          </cell>
          <cell r="K177" t="str">
            <v>"</v>
          </cell>
          <cell r="L177" t="str">
            <v>Cantar de los Cantares 8,5-7</v>
          </cell>
          <cell r="M177" t="str">
            <v xml:space="preserve">", </v>
          </cell>
          <cell r="N177" t="str">
            <v xml:space="preserve">category: </v>
          </cell>
          <cell r="O177" t="str">
            <v>"</v>
          </cell>
          <cell r="P177" t="str">
            <v>PRECATECUMENADO</v>
          </cell>
          <cell r="Q177" t="str">
            <v>"</v>
          </cell>
          <cell r="R177" t="str">
            <v>, moments: [</v>
          </cell>
          <cell r="S177" t="str">
            <v>"</v>
          </cell>
          <cell r="T177" t="str">
            <v>Pascua</v>
          </cell>
          <cell r="AE177" t="str">
            <v>"], url: "</v>
          </cell>
          <cell r="AF177" t="str">
            <v>/cantos/resucito/q/quienesestaquesubedeldesierto.html</v>
          </cell>
          <cell r="AG177" t="str">
            <v>/cantos/resucito/q/quienesestaquesubedeldesierto.html</v>
          </cell>
          <cell r="AH177" t="str">
            <v>"},</v>
          </cell>
          <cell r="AI177" t="str">
            <v>q</v>
          </cell>
          <cell r="AJ177" t="str">
            <v>p</v>
          </cell>
          <cell r="AK177" t="str">
            <v>{id:176,title: "quienesestaquesubedeldesiertoQuién es ésta que sube del desierto", subtitle: "Cantar de los Cantares 8,5-7", category: "PRECATECUMENADO", moments: ["Pascua"], url: "/cantos/resucito/q/quienesestaquesubedeldesierto.html/cantos/resucito/q/quienesestaquesubedeldesierto.html"},</v>
          </cell>
          <cell r="AL177" t="str">
            <v>QUIÉN ES ÉSTA QUE SUBE DEL DESIERTO</v>
          </cell>
          <cell r="AM177" t="str">
            <v>quiéneséstaquesubedeldesierto</v>
          </cell>
          <cell r="AN177" t="str">
            <v>Cantar de los Cantares 8,5-7</v>
          </cell>
          <cell r="AP177" t="str">
            <v>CANTO</v>
          </cell>
          <cell r="AQ177" t="str">
            <v>QUIÉN ES ÉSTA QUE SUBE DEL DESIERTO</v>
          </cell>
        </row>
        <row r="178">
          <cell r="A178">
            <v>139</v>
          </cell>
          <cell r="B178" t="str">
            <v>{id:</v>
          </cell>
          <cell r="C178">
            <v>177</v>
          </cell>
          <cell r="D178" t="str">
            <v>,</v>
          </cell>
          <cell r="E178" t="str">
            <v xml:space="preserve">title: </v>
          </cell>
          <cell r="F178" t="str">
            <v>"</v>
          </cell>
          <cell r="G178" t="str">
            <v>quiennosseparara</v>
          </cell>
          <cell r="H178" t="str">
            <v>Quién nos separará</v>
          </cell>
          <cell r="I178" t="str">
            <v>",</v>
          </cell>
          <cell r="J178" t="str">
            <v xml:space="preserve"> subtitle: </v>
          </cell>
          <cell r="K178" t="str">
            <v>"</v>
          </cell>
          <cell r="L178" t="str">
            <v>Romanos 8,34-39</v>
          </cell>
          <cell r="M178" t="str">
            <v xml:space="preserve">", </v>
          </cell>
          <cell r="N178" t="str">
            <v xml:space="preserve">category: </v>
          </cell>
          <cell r="O178" t="str">
            <v>"</v>
          </cell>
          <cell r="P178" t="str">
            <v>PRECATECUMENADO</v>
          </cell>
          <cell r="Q178" t="str">
            <v>"</v>
          </cell>
          <cell r="R178" t="str">
            <v>, moments: [</v>
          </cell>
          <cell r="S178" t="str">
            <v>"</v>
          </cell>
          <cell r="T178" t="str">
            <v>Pascua</v>
          </cell>
          <cell r="AE178" t="str">
            <v>"], url: "</v>
          </cell>
          <cell r="AF178" t="str">
            <v>/cantos/resucito/q/quiennosseparara.html</v>
          </cell>
          <cell r="AG178" t="str">
            <v>/cantos/resucito/q/quiennosseparara.html</v>
          </cell>
          <cell r="AH178" t="str">
            <v>"},</v>
          </cell>
          <cell r="AI178" t="str">
            <v>q</v>
          </cell>
          <cell r="AJ178" t="str">
            <v>p</v>
          </cell>
          <cell r="AK178" t="str">
            <v>{id:177,title: "quiennossepararaQuién nos separará", subtitle: "Romanos 8,34-39", category: "PRECATECUMENADO", moments: ["Pascua"], url: "/cantos/resucito/q/quiennosseparara.html/cantos/resucito/q/quiennosseparara.html"},</v>
          </cell>
          <cell r="AL178" t="str">
            <v>QUIÉN NOS SEPARARÁ</v>
          </cell>
          <cell r="AM178" t="str">
            <v>quiénnosseparará</v>
          </cell>
          <cell r="AN178" t="str">
            <v>Romanos 8,34-39</v>
          </cell>
          <cell r="AP178" t="str">
            <v>CANTO</v>
          </cell>
          <cell r="AQ178" t="str">
            <v>QUIÉN NOS SEPARARÁ</v>
          </cell>
        </row>
        <row r="179">
          <cell r="A179">
            <v>140</v>
          </cell>
          <cell r="B179" t="str">
            <v>{id:</v>
          </cell>
          <cell r="C179">
            <v>178</v>
          </cell>
          <cell r="D179" t="str">
            <v>,</v>
          </cell>
          <cell r="E179" t="str">
            <v xml:space="preserve">title: </v>
          </cell>
          <cell r="F179" t="str">
            <v>"</v>
          </cell>
          <cell r="G179" t="str">
            <v>quieroandarmadreajerusalen</v>
          </cell>
          <cell r="H179" t="str">
            <v>Quiero andar, madre, a Jerusalén</v>
          </cell>
          <cell r="I179" t="str">
            <v>",</v>
          </cell>
          <cell r="J179" t="str">
            <v xml:space="preserve"> subtitle: </v>
          </cell>
          <cell r="K179" t="str">
            <v>"</v>
          </cell>
          <cell r="L179" t="str">
            <v>Canto sefardí</v>
          </cell>
          <cell r="M179" t="str">
            <v xml:space="preserve">", </v>
          </cell>
          <cell r="N179" t="str">
            <v xml:space="preserve">category: </v>
          </cell>
          <cell r="O179" t="str">
            <v>"</v>
          </cell>
          <cell r="P179" t="str">
            <v>PRECATECUMENADO</v>
          </cell>
          <cell r="Q179" t="str">
            <v>"</v>
          </cell>
          <cell r="R179" t="str">
            <v>, moments: [</v>
          </cell>
          <cell r="S179" t="str">
            <v>"</v>
          </cell>
          <cell r="T179" t="str">
            <v>Pascua</v>
          </cell>
          <cell r="AE179" t="str">
            <v>"], url: "</v>
          </cell>
          <cell r="AF179" t="str">
            <v>/cantos/resucito/q/quieroandarmadreajerusalen.html</v>
          </cell>
          <cell r="AG179" t="str">
            <v>/cantos/resucito/q/quieroandarmadreajerusalen.html</v>
          </cell>
          <cell r="AH179" t="str">
            <v>"},</v>
          </cell>
          <cell r="AI179" t="str">
            <v>q</v>
          </cell>
          <cell r="AJ179" t="str">
            <v>p</v>
          </cell>
          <cell r="AK179" t="str">
            <v>{id:178,title: "quieroandarmadreajerusalenQuiero andar, madre, a Jerusalén", subtitle: "Canto sefardí", category: "PRECATECUMENADO", moments: ["Pascua"], url: "/cantos/resucito/q/quieroandarmadreajerusalen.html/cantos/resucito/q/quieroandarmadreajerusalen.html"},</v>
          </cell>
          <cell r="AL179" t="str">
            <v>QUIERO ANDAR, MADRE, A JERUSALÉN</v>
          </cell>
          <cell r="AM179" t="str">
            <v>quieroandar,madre,ajerusalén</v>
          </cell>
          <cell r="AN179" t="str">
            <v>Canto sefardí</v>
          </cell>
          <cell r="AP179" t="str">
            <v>CANTO</v>
          </cell>
          <cell r="AQ179" t="str">
            <v>QUIERO ANDAR, MADRE, A JERUSALÉN</v>
          </cell>
        </row>
        <row r="180">
          <cell r="A180">
            <v>141</v>
          </cell>
          <cell r="B180" t="str">
            <v>{id:</v>
          </cell>
          <cell r="C180">
            <v>179</v>
          </cell>
          <cell r="D180" t="str">
            <v>,</v>
          </cell>
          <cell r="E180" t="str">
            <v xml:space="preserve">title: </v>
          </cell>
          <cell r="F180" t="str">
            <v>"</v>
          </cell>
          <cell r="G180" t="str">
            <v>quierocantar</v>
          </cell>
          <cell r="H180" t="str">
            <v>Quiero cantar</v>
          </cell>
          <cell r="I180" t="str">
            <v>",</v>
          </cell>
          <cell r="J180" t="str">
            <v xml:space="preserve"> subtitle: </v>
          </cell>
          <cell r="K180" t="str">
            <v>"</v>
          </cell>
          <cell r="L180" t="str">
            <v>Sal 57 (56)</v>
          </cell>
          <cell r="M180" t="str">
            <v xml:space="preserve">", </v>
          </cell>
          <cell r="N180" t="str">
            <v xml:space="preserve">category: </v>
          </cell>
          <cell r="O180" t="str">
            <v>"</v>
          </cell>
          <cell r="P180" t="str">
            <v>PRECATECUMENADO</v>
          </cell>
          <cell r="Q180" t="str">
            <v>"</v>
          </cell>
          <cell r="R180" t="str">
            <v>, moments: [</v>
          </cell>
          <cell r="S180" t="str">
            <v>"</v>
          </cell>
          <cell r="T180" t="str">
            <v>Entrada</v>
          </cell>
          <cell r="U180" t="str">
            <v>", "</v>
          </cell>
          <cell r="V180" t="str">
            <v>Antiguo Testamento</v>
          </cell>
          <cell r="AE180" t="str">
            <v>"], url: "</v>
          </cell>
          <cell r="AF180" t="str">
            <v>/cantos/resucito/q/quierocantar.html</v>
          </cell>
          <cell r="AG180" t="str">
            <v>/cantos/resucito/q/quierocantar.html</v>
          </cell>
          <cell r="AH180" t="str">
            <v>"},</v>
          </cell>
          <cell r="AI180" t="str">
            <v>q</v>
          </cell>
          <cell r="AJ180" t="str">
            <v>p</v>
          </cell>
          <cell r="AK180" t="str">
            <v>{id:179,title: "quierocantarQuiero cantar", subtitle: "Sal 57 (56)", category: "PRECATECUMENADO", moments: ["Entrada", "Antiguo Testamento"], url: "/cantos/resucito/q/quierocantar.html/cantos/resucito/q/quierocantar.html"},</v>
          </cell>
          <cell r="AL180" t="str">
            <v>QUIERO CANTAR</v>
          </cell>
          <cell r="AM180" t="str">
            <v>quierocantar</v>
          </cell>
          <cell r="AN180" t="str">
            <v>Sal 57 (56)</v>
          </cell>
          <cell r="AP180" t="str">
            <v>CANTO</v>
          </cell>
          <cell r="AQ180" t="str">
            <v>QUIERO CANTAR</v>
          </cell>
        </row>
        <row r="181">
          <cell r="A181">
            <v>142</v>
          </cell>
          <cell r="B181" t="str">
            <v>{id:</v>
          </cell>
          <cell r="C181">
            <v>180</v>
          </cell>
          <cell r="D181" t="str">
            <v>,</v>
          </cell>
          <cell r="E181" t="str">
            <v xml:space="preserve">title: </v>
          </cell>
          <cell r="F181" t="str">
            <v>"</v>
          </cell>
          <cell r="G181" t="str">
            <v>resucito</v>
          </cell>
          <cell r="H181" t="str">
            <v>Resucitó</v>
          </cell>
          <cell r="I181" t="str">
            <v>",</v>
          </cell>
          <cell r="J181" t="str">
            <v xml:space="preserve"> subtitle: </v>
          </cell>
          <cell r="K181" t="str">
            <v>"</v>
          </cell>
          <cell r="L181" t="str">
            <v>(Kiko Argüello)</v>
          </cell>
          <cell r="M181" t="str">
            <v xml:space="preserve">", </v>
          </cell>
          <cell r="N181" t="str">
            <v xml:space="preserve">category: </v>
          </cell>
          <cell r="O181" t="str">
            <v>"</v>
          </cell>
          <cell r="P181" t="str">
            <v>PRECATECUMENADO</v>
          </cell>
          <cell r="Q181" t="str">
            <v>"</v>
          </cell>
          <cell r="R181" t="str">
            <v>, moments: [</v>
          </cell>
          <cell r="S181" t="str">
            <v>"</v>
          </cell>
          <cell r="T181" t="str">
            <v>Paz</v>
          </cell>
          <cell r="U181" t="str">
            <v>", "</v>
          </cell>
          <cell r="V181" t="str">
            <v>Antiguo Testamento</v>
          </cell>
          <cell r="AE181" t="str">
            <v>"], url: "</v>
          </cell>
          <cell r="AF181" t="str">
            <v>/cantos/resucito/r/resucito.html</v>
          </cell>
          <cell r="AG181" t="str">
            <v>/cantos/resucito/r/resucito.html</v>
          </cell>
          <cell r="AH181" t="str">
            <v>"},</v>
          </cell>
          <cell r="AI181" t="str">
            <v>r</v>
          </cell>
          <cell r="AJ181" t="str">
            <v>p</v>
          </cell>
          <cell r="AK181" t="str">
            <v>{id:180,title: "resucitoResucitó", subtitle: "(Kiko Argüello)", category: "PRECATECUMENADO", moments: ["Paz", "Antiguo Testamento"], url: "/cantos/resucito/r/resucito.html/cantos/resucito/r/resucito.html"},</v>
          </cell>
          <cell r="AL181" t="str">
            <v>RESUCITÓ</v>
          </cell>
          <cell r="AM181" t="str">
            <v>resucitó</v>
          </cell>
          <cell r="AN181" t="str">
            <v>(Kiko Argüello)</v>
          </cell>
          <cell r="AP181" t="str">
            <v>CANTO</v>
          </cell>
          <cell r="AQ181" t="str">
            <v>RESUCITÓ</v>
          </cell>
        </row>
        <row r="182">
          <cell r="A182">
            <v>143</v>
          </cell>
          <cell r="B182" t="str">
            <v>{id:</v>
          </cell>
          <cell r="C182">
            <v>181</v>
          </cell>
          <cell r="D182" t="str">
            <v>,</v>
          </cell>
          <cell r="E182" t="str">
            <v xml:space="preserve">title: </v>
          </cell>
          <cell r="F182" t="str">
            <v>"</v>
          </cell>
          <cell r="G182" t="str">
            <v>resurrexit</v>
          </cell>
          <cell r="H182" t="str">
            <v>Resurrexit</v>
          </cell>
          <cell r="I182" t="str">
            <v>",</v>
          </cell>
          <cell r="J182" t="str">
            <v xml:space="preserve"> subtitle: </v>
          </cell>
          <cell r="K182" t="str">
            <v>"</v>
          </cell>
          <cell r="L182" t="str">
            <v>Juan 11,25s</v>
          </cell>
          <cell r="M182" t="str">
            <v xml:space="preserve">", </v>
          </cell>
          <cell r="N182" t="str">
            <v xml:space="preserve">category: </v>
          </cell>
          <cell r="O182" t="str">
            <v>"</v>
          </cell>
          <cell r="P182" t="str">
            <v>PRECATECUMENADO</v>
          </cell>
          <cell r="Q182" t="str">
            <v>"</v>
          </cell>
          <cell r="R182" t="str">
            <v>, moments: [</v>
          </cell>
          <cell r="S182" t="str">
            <v>"</v>
          </cell>
          <cell r="T182" t="str">
            <v>Comunión</v>
          </cell>
          <cell r="U182" t="str">
            <v>", "</v>
          </cell>
          <cell r="V182" t="str">
            <v>Final</v>
          </cell>
          <cell r="W182" t="str">
            <v>", "</v>
          </cell>
          <cell r="X182" t="str">
            <v>Antiguo Testamento</v>
          </cell>
          <cell r="AE182" t="str">
            <v>"], url: "</v>
          </cell>
          <cell r="AF182" t="str">
            <v>/cantos/resucito/r/resurrexit.html</v>
          </cell>
          <cell r="AG182" t="str">
            <v>/cantos/resucito/r/resurrexit.html</v>
          </cell>
          <cell r="AH182" t="str">
            <v>"},</v>
          </cell>
          <cell r="AI182" t="str">
            <v>r</v>
          </cell>
          <cell r="AJ182" t="str">
            <v>p</v>
          </cell>
          <cell r="AK182" t="str">
            <v>{id:181,title: "resurrexitResurrexit", subtitle: "Juan 11,25s", category: "PRECATECUMENADO", moments: ["Comunión", "Final", "Antiguo Testamento"], url: "/cantos/resucito/r/resurrexit.html/cantos/resucito/r/resurrexit.html"},</v>
          </cell>
          <cell r="AL182" t="str">
            <v>RESURREXIT</v>
          </cell>
          <cell r="AM182" t="str">
            <v>resurrexit</v>
          </cell>
          <cell r="AN182" t="str">
            <v>Juan 11,25s</v>
          </cell>
          <cell r="AP182" t="str">
            <v>CANTO</v>
          </cell>
          <cell r="AQ182" t="str">
            <v>RESURREXIT</v>
          </cell>
        </row>
        <row r="183">
          <cell r="A183">
            <v>208</v>
          </cell>
          <cell r="B183" t="str">
            <v>{id:</v>
          </cell>
          <cell r="C183">
            <v>182</v>
          </cell>
          <cell r="D183" t="str">
            <v>,</v>
          </cell>
          <cell r="E183" t="str">
            <v xml:space="preserve">title: </v>
          </cell>
          <cell r="F183" t="str">
            <v>"</v>
          </cell>
          <cell r="G183" t="str">
            <v>salmodiaparaelevangelio</v>
          </cell>
          <cell r="H183" t="str">
            <v>Salmodia para el evangelio</v>
          </cell>
          <cell r="I183" t="str">
            <v>",</v>
          </cell>
          <cell r="J183" t="str">
            <v xml:space="preserve"> subtitle: </v>
          </cell>
          <cell r="K183" t="str">
            <v>"</v>
          </cell>
          <cell r="L183" t="str">
            <v xml:space="preserve">Juan 3,11-20 </v>
          </cell>
          <cell r="M183" t="str">
            <v xml:space="preserve">", </v>
          </cell>
          <cell r="N183" t="str">
            <v xml:space="preserve">category: </v>
          </cell>
          <cell r="O183" t="str">
            <v>"</v>
          </cell>
          <cell r="P183" t="str">
            <v>LITÚRGICOS</v>
          </cell>
          <cell r="Q183" t="str">
            <v>"</v>
          </cell>
          <cell r="R183" t="str">
            <v>, moments: [</v>
          </cell>
          <cell r="S183" t="str">
            <v>"</v>
          </cell>
          <cell r="T183" t="str">
            <v>Laudes/Visperas</v>
          </cell>
          <cell r="U183" t="str">
            <v>", "</v>
          </cell>
          <cell r="V183" t="str">
            <v>Comunión</v>
          </cell>
          <cell r="W183" t="str">
            <v>", "</v>
          </cell>
          <cell r="X183" t="str">
            <v>Nuevo Testamento</v>
          </cell>
          <cell r="AE183" t="str">
            <v>"], url: "</v>
          </cell>
          <cell r="AF183" t="str">
            <v>/cantos/resucito/s/salmodiaparaelevangelio.html</v>
          </cell>
          <cell r="AG183" t="str">
            <v>/cantos/resucito/s/salmodiaparaelevangelio.html</v>
          </cell>
          <cell r="AH183" t="str">
            <v>"},</v>
          </cell>
          <cell r="AI183" t="str">
            <v>s</v>
          </cell>
          <cell r="AJ183" t="str">
            <v>l</v>
          </cell>
          <cell r="AK183" t="str">
            <v>{id:182,title: "salmodiaparaelevangelioSalmodia para el evangelio", subtitle: "Juan 3,11-20 ", category: "LITÚRGICOS", moments: ["Laudes/Visperas", "Comunión", "Nuevo Testamento"], url: "/cantos/resucito/s/salmodiaparaelevangelio.html/cantos/resucito/s/salmodiaparaelevangelio.html"},</v>
          </cell>
          <cell r="AL183" t="str">
            <v>SALMODIA PARA EL EVANGELIO</v>
          </cell>
          <cell r="AM183" t="str">
            <v>salmodiaparaelevangelio</v>
          </cell>
          <cell r="AN183" t="str">
            <v xml:space="preserve">Juan 3,11-20 </v>
          </cell>
          <cell r="AP183" t="str">
            <v>CANTO</v>
          </cell>
          <cell r="AQ183" t="str">
            <v>SALMODIA PARA EL EVANGELIO</v>
          </cell>
        </row>
        <row r="184">
          <cell r="A184">
            <v>209</v>
          </cell>
          <cell r="B184" t="str">
            <v>{id:</v>
          </cell>
          <cell r="C184">
            <v>183</v>
          </cell>
          <cell r="D184" t="str">
            <v>,</v>
          </cell>
          <cell r="E184" t="str">
            <v xml:space="preserve">title: </v>
          </cell>
          <cell r="F184" t="str">
            <v>"</v>
          </cell>
          <cell r="G184" t="str">
            <v>salmodiaparaelrosario</v>
          </cell>
          <cell r="H184" t="str">
            <v>Salmodia para el rosario</v>
          </cell>
          <cell r="I184" t="str">
            <v>",</v>
          </cell>
          <cell r="J184" t="str">
            <v xml:space="preserve"> subtitle: </v>
          </cell>
          <cell r="K184" t="str">
            <v>"</v>
          </cell>
          <cell r="L184" t="str">
            <v>Santo Rosario</v>
          </cell>
          <cell r="M184" t="str">
            <v xml:space="preserve">", </v>
          </cell>
          <cell r="N184" t="str">
            <v xml:space="preserve">category: </v>
          </cell>
          <cell r="O184" t="str">
            <v>"</v>
          </cell>
          <cell r="P184" t="str">
            <v>LITÚRGICOS</v>
          </cell>
          <cell r="Q184" t="str">
            <v>"</v>
          </cell>
          <cell r="R184" t="str">
            <v>, moments: [</v>
          </cell>
          <cell r="S184" t="str">
            <v>"</v>
          </cell>
          <cell r="T184" t="str">
            <v>Final</v>
          </cell>
          <cell r="AE184" t="str">
            <v>"], url: "</v>
          </cell>
          <cell r="AF184" t="str">
            <v>/cantos/resucito/s/salmodiaparaelrosario.html</v>
          </cell>
          <cell r="AG184" t="str">
            <v>/cantos/resucito/s/salmodiaparaelrosario.html</v>
          </cell>
          <cell r="AH184" t="str">
            <v>"},</v>
          </cell>
          <cell r="AI184" t="str">
            <v>s</v>
          </cell>
          <cell r="AJ184" t="str">
            <v>l</v>
          </cell>
          <cell r="AK184" t="str">
            <v>{id:183,title: "salmodiaparaelrosarioSalmodia para el rosario", subtitle: "Santo Rosario", category: "LITÚRGICOS", moments: ["Final"], url: "/cantos/resucito/s/salmodiaparaelrosario.html/cantos/resucito/s/salmodiaparaelrosario.html"},</v>
          </cell>
          <cell r="AL184" t="str">
            <v>SALMODIA PARA EL ROSARIO</v>
          </cell>
          <cell r="AM184" t="str">
            <v>salmodiaparaelrosario</v>
          </cell>
          <cell r="AN184" t="str">
            <v>Santo Rosario</v>
          </cell>
          <cell r="AP184" t="str">
            <v>CANTO</v>
          </cell>
          <cell r="AQ184" t="str">
            <v>SALMODIA PARA EL ROSARIO</v>
          </cell>
        </row>
        <row r="185">
          <cell r="A185">
            <v>210</v>
          </cell>
          <cell r="B185" t="str">
            <v>{id:</v>
          </cell>
          <cell r="C185">
            <v>184</v>
          </cell>
          <cell r="D185" t="str">
            <v>,</v>
          </cell>
          <cell r="E185" t="str">
            <v xml:space="preserve">title: </v>
          </cell>
          <cell r="F185" t="str">
            <v>"</v>
          </cell>
          <cell r="G185" t="str">
            <v>salmodiaparaelsalmoresponsorial</v>
          </cell>
          <cell r="H185" t="str">
            <v>Salmodia para el Salmo responsorial</v>
          </cell>
          <cell r="I185" t="str">
            <v>",</v>
          </cell>
          <cell r="J185" t="str">
            <v xml:space="preserve"> subtitle: </v>
          </cell>
          <cell r="K185" t="str">
            <v>"</v>
          </cell>
          <cell r="L185" t="str">
            <v>Modelo I, II, III</v>
          </cell>
          <cell r="M185" t="str">
            <v xml:space="preserve">", </v>
          </cell>
          <cell r="N185" t="str">
            <v xml:space="preserve">category: </v>
          </cell>
          <cell r="O185" t="str">
            <v>"</v>
          </cell>
          <cell r="P185" t="str">
            <v>LITÚRGICOS</v>
          </cell>
          <cell r="Q185" t="str">
            <v>"</v>
          </cell>
          <cell r="R185" t="str">
            <v>, moments: [</v>
          </cell>
          <cell r="S185" t="str">
            <v>"</v>
          </cell>
          <cell r="T185" t="str">
            <v>Cuaresma</v>
          </cell>
          <cell r="U185" t="str">
            <v>", "</v>
          </cell>
          <cell r="V185" t="str">
            <v>Antiguo Testamento</v>
          </cell>
          <cell r="AE185" t="str">
            <v>"], url: "</v>
          </cell>
          <cell r="AF185" t="str">
            <v>/cantos/resucito/s/salmodiaparaelsalmoresponsorial.html</v>
          </cell>
          <cell r="AG185" t="str">
            <v>/cantos/resucito/s/salmodiaparaelsalmoresponsorial.html</v>
          </cell>
          <cell r="AH185" t="str">
            <v>"},</v>
          </cell>
          <cell r="AI185" t="str">
            <v>s</v>
          </cell>
          <cell r="AJ185" t="str">
            <v>l</v>
          </cell>
          <cell r="AK185" t="str">
            <v>{id:184,title: "salmodiaparaelsalmoresponsorialSalmodia para el Salmo responsorial", subtitle: "Modelo I, II, III", category: "LITÚRGICOS", moments: ["Cuaresma", "Antiguo Testamento"], url: "/cantos/resucito/s/salmodiaparaelsalmoresponsorial.html/cantos/resucito/s/salmodiaparaelsalmoresponsorial.html"},</v>
          </cell>
          <cell r="AL185" t="str">
            <v>SALMODIA PARA EL SALMO RESPONSORIAL</v>
          </cell>
          <cell r="AM185" t="str">
            <v>salmodiaparaelsalmoresponsorial</v>
          </cell>
          <cell r="AN185" t="str">
            <v>Modelo I, II, III</v>
          </cell>
          <cell r="AP185" t="str">
            <v>CANTO</v>
          </cell>
          <cell r="AQ185" t="str">
            <v>SALMODIA PARA EL SALMO RESPONSORIAL</v>
          </cell>
        </row>
        <row r="186">
          <cell r="A186">
            <v>211</v>
          </cell>
          <cell r="B186" t="str">
            <v>{id:</v>
          </cell>
          <cell r="C186">
            <v>185</v>
          </cell>
          <cell r="D186" t="str">
            <v>,</v>
          </cell>
          <cell r="E186" t="str">
            <v xml:space="preserve">title: </v>
          </cell>
          <cell r="F186" t="str">
            <v>"</v>
          </cell>
          <cell r="G186" t="str">
            <v>salmodiasparalaoraciondelosfieles</v>
          </cell>
          <cell r="H186" t="str">
            <v>Salmodias para la oración de los fieles</v>
          </cell>
          <cell r="I186" t="str">
            <v>",</v>
          </cell>
          <cell r="J186" t="str">
            <v xml:space="preserve"> subtitle: </v>
          </cell>
          <cell r="K186" t="str">
            <v>"</v>
          </cell>
          <cell r="L186" t="str">
            <v>Para las solemnidades</v>
          </cell>
          <cell r="M186" t="str">
            <v xml:space="preserve">", </v>
          </cell>
          <cell r="N186" t="str">
            <v xml:space="preserve">category: </v>
          </cell>
          <cell r="O186" t="str">
            <v>"</v>
          </cell>
          <cell r="P186" t="str">
            <v>LITÚRGICOS</v>
          </cell>
          <cell r="Q186" t="str">
            <v>"</v>
          </cell>
          <cell r="R186" t="str">
            <v>, moments: [</v>
          </cell>
          <cell r="S186" t="str">
            <v>"</v>
          </cell>
          <cell r="T186" t="str">
            <v>Pascua</v>
          </cell>
          <cell r="U186" t="str">
            <v>", "</v>
          </cell>
          <cell r="V186" t="str">
            <v>Comunión</v>
          </cell>
          <cell r="AE186" t="str">
            <v>"], url: "</v>
          </cell>
          <cell r="AF186" t="str">
            <v>/cantos/resucito/s/salmodiasparalaoraciondelosfieles.html</v>
          </cell>
          <cell r="AG186" t="str">
            <v>/cantos/resucito/s/salmodiasparalaoraciondelosfieles.html</v>
          </cell>
          <cell r="AH186" t="str">
            <v>"},</v>
          </cell>
          <cell r="AI186" t="str">
            <v>s</v>
          </cell>
          <cell r="AJ186" t="str">
            <v>l</v>
          </cell>
          <cell r="AK186" t="str">
            <v>{id:185,title: "salmodiasparalaoraciondelosfielesSalmodias para la oración de los fieles", subtitle: "Para las solemnidades", category: "LITÚRGICOS", moments: ["Pascua", "Comunión"], url: "/cantos/resucito/s/salmodiasparalaoraciondelosfieles.html/cantos/resucito/s/salmodiasparalaoraciondelosfieles.html"},</v>
          </cell>
          <cell r="AL186" t="str">
            <v>SALMODIAS PARA LA ORACIÓN DE LOS FIELES</v>
          </cell>
          <cell r="AM186" t="str">
            <v>salmodiasparalaoracióndelosfieles</v>
          </cell>
          <cell r="AN186" t="str">
            <v>Para las solemnidades</v>
          </cell>
          <cell r="AP186" t="str">
            <v>CANTO</v>
          </cell>
          <cell r="AQ186" t="str">
            <v>SALMODIAS PARA LA ORACIÓN DE LOS FIELES</v>
          </cell>
        </row>
        <row r="187">
          <cell r="A187">
            <v>212</v>
          </cell>
          <cell r="B187" t="str">
            <v>{id:</v>
          </cell>
          <cell r="C187">
            <v>186</v>
          </cell>
          <cell r="D187" t="str">
            <v>,</v>
          </cell>
          <cell r="E187" t="str">
            <v xml:space="preserve">title: </v>
          </cell>
          <cell r="F187" t="str">
            <v>"</v>
          </cell>
          <cell r="G187" t="str">
            <v>salmodiasparalaudes</v>
          </cell>
          <cell r="H187" t="str">
            <v>Salmodias para laudes</v>
          </cell>
          <cell r="I187" t="str">
            <v>",</v>
          </cell>
          <cell r="J187" t="str">
            <v xml:space="preserve"> subtitle: </v>
          </cell>
          <cell r="K187" t="str">
            <v>"</v>
          </cell>
          <cell r="L187" t="str">
            <v>Modelo I, II, III, IV, V</v>
          </cell>
          <cell r="M187" t="str">
            <v xml:space="preserve">", </v>
          </cell>
          <cell r="N187" t="str">
            <v xml:space="preserve">category: </v>
          </cell>
          <cell r="O187" t="str">
            <v>"</v>
          </cell>
          <cell r="P187" t="str">
            <v>LITÚRGICOS</v>
          </cell>
          <cell r="Q187" t="str">
            <v>"</v>
          </cell>
          <cell r="R187" t="str">
            <v>, moments: [</v>
          </cell>
          <cell r="S187" t="str">
            <v>"</v>
          </cell>
          <cell r="T187" t="str">
            <v>Pascua</v>
          </cell>
          <cell r="AE187" t="str">
            <v>"], url: "</v>
          </cell>
          <cell r="AF187" t="str">
            <v>/cantos/resucito/s/salmodiasparalaudes.html</v>
          </cell>
          <cell r="AG187" t="str">
            <v>/cantos/resucito/s/salmodiasparalaudes.html</v>
          </cell>
          <cell r="AH187" t="str">
            <v>"},</v>
          </cell>
          <cell r="AI187" t="str">
            <v>s</v>
          </cell>
          <cell r="AJ187" t="str">
            <v>l</v>
          </cell>
          <cell r="AK187" t="str">
            <v>{id:186,title: "salmodiasparalaudesSalmodias para laudes", subtitle: "Modelo I, II, III, IV, V", category: "LITÚRGICOS", moments: ["Pascua"], url: "/cantos/resucito/s/salmodiasparalaudes.html/cantos/resucito/s/salmodiasparalaudes.html"},</v>
          </cell>
          <cell r="AL187" t="str">
            <v>SALMODIAS PARA LAUDES</v>
          </cell>
          <cell r="AM187" t="str">
            <v>salmodiasparalaudes</v>
          </cell>
          <cell r="AN187" t="str">
            <v>Modelo I, II, III, IV, V</v>
          </cell>
          <cell r="AP187" t="str">
            <v>CANTO</v>
          </cell>
          <cell r="AQ187" t="str">
            <v>SALMODIAS PARA LAUDES</v>
          </cell>
        </row>
        <row r="188">
          <cell r="A188">
            <v>144</v>
          </cell>
          <cell r="B188" t="str">
            <v>{id:</v>
          </cell>
          <cell r="C188">
            <v>187</v>
          </cell>
          <cell r="D188" t="str">
            <v>,</v>
          </cell>
          <cell r="E188" t="str">
            <v xml:space="preserve">title: </v>
          </cell>
          <cell r="F188" t="str">
            <v>"</v>
          </cell>
          <cell r="G188" t="str">
            <v>salvereinadeloscielos</v>
          </cell>
          <cell r="H188" t="str">
            <v>Salve, reina de los cielos</v>
          </cell>
          <cell r="I188" t="str">
            <v>",</v>
          </cell>
          <cell r="J188" t="str">
            <v xml:space="preserve"> subtitle: </v>
          </cell>
          <cell r="K188" t="str">
            <v>"</v>
          </cell>
          <cell r="L188" t="str">
            <v>Himno lat. «Ave, Regina Caelorum»</v>
          </cell>
          <cell r="M188" t="str">
            <v xml:space="preserve">", </v>
          </cell>
          <cell r="N188" t="str">
            <v xml:space="preserve">category: </v>
          </cell>
          <cell r="O188" t="str">
            <v>"</v>
          </cell>
          <cell r="P188" t="str">
            <v>PRECATECUMENADO</v>
          </cell>
          <cell r="Q188" t="str">
            <v>"</v>
          </cell>
          <cell r="R188" t="str">
            <v>, moments: [</v>
          </cell>
          <cell r="S188" t="str">
            <v>"</v>
          </cell>
          <cell r="AE188" t="str">
            <v>"], url: "</v>
          </cell>
          <cell r="AF188" t="str">
            <v>/cantos/resucito/s/salvereinadeloscielos.html</v>
          </cell>
          <cell r="AG188" t="str">
            <v>/cantos/resucito/s/salvereinadeloscielos.html</v>
          </cell>
          <cell r="AH188" t="str">
            <v>"},</v>
          </cell>
          <cell r="AI188" t="str">
            <v>s</v>
          </cell>
          <cell r="AJ188" t="str">
            <v>p</v>
          </cell>
          <cell r="AK188" t="str">
            <v>{id:187,title: "salvereinadeloscielosSalve, reina de los cielos", subtitle: "Himno lat. «Ave, Regina Caelorum»", category: "PRECATECUMENADO", moments: [""], url: "/cantos/resucito/s/salvereinadeloscielos.html/cantos/resucito/s/salvereinadeloscielos.html"},</v>
          </cell>
          <cell r="AL188" t="str">
            <v>SALVE, REINA DE LOS CIELOS</v>
          </cell>
          <cell r="AM188" t="str">
            <v>salve,reinadeloscielos</v>
          </cell>
          <cell r="AN188" t="str">
            <v>Himno lat. «Ave, Regina Caelorum»</v>
          </cell>
          <cell r="AP188" t="str">
            <v>CANTO</v>
          </cell>
          <cell r="AQ188" t="str">
            <v>SALVE, REINA DE LOS CIELOS</v>
          </cell>
        </row>
        <row r="189">
          <cell r="A189">
            <v>214</v>
          </cell>
          <cell r="B189" t="str">
            <v>{id:</v>
          </cell>
          <cell r="C189">
            <v>188</v>
          </cell>
          <cell r="D189" t="str">
            <v>,</v>
          </cell>
          <cell r="E189" t="str">
            <v xml:space="preserve">title: </v>
          </cell>
          <cell r="F189" t="str">
            <v>"</v>
          </cell>
          <cell r="G189" t="str">
            <v>santo</v>
          </cell>
          <cell r="H189" t="str">
            <v>Santo</v>
          </cell>
          <cell r="I189" t="str">
            <v>",</v>
          </cell>
          <cell r="J189" t="str">
            <v xml:space="preserve"> subtitle: </v>
          </cell>
          <cell r="K189" t="str">
            <v>"</v>
          </cell>
          <cell r="L189" t="str">
            <v>Palomeras 65</v>
          </cell>
          <cell r="M189" t="str">
            <v xml:space="preserve">", </v>
          </cell>
          <cell r="N189" t="str">
            <v xml:space="preserve">category: </v>
          </cell>
          <cell r="O189" t="str">
            <v>"</v>
          </cell>
          <cell r="P189" t="str">
            <v>LITÚRGICOS</v>
          </cell>
          <cell r="Q189" t="str">
            <v>"</v>
          </cell>
          <cell r="R189" t="str">
            <v>, moments: [</v>
          </cell>
          <cell r="S189" t="str">
            <v>"</v>
          </cell>
          <cell r="AE189" t="str">
            <v>"], url: "</v>
          </cell>
          <cell r="AF189" t="str">
            <v>/cantos/resucito/s/santo.html</v>
          </cell>
          <cell r="AG189" t="str">
            <v>/cantos/resucito/s/santo.html</v>
          </cell>
          <cell r="AH189" t="str">
            <v>"},</v>
          </cell>
          <cell r="AI189" t="str">
            <v>s</v>
          </cell>
          <cell r="AJ189" t="str">
            <v>l</v>
          </cell>
          <cell r="AK189" t="str">
            <v>{id:188,title: "santoSanto", subtitle: "Palomeras 65", category: "LITÚRGICOS", moments: [""], url: "/cantos/resucito/s/santo.html/cantos/resucito/s/santo.html"},</v>
          </cell>
          <cell r="AL189" t="str">
            <v>SANTO</v>
          </cell>
          <cell r="AM189" t="str">
            <v>santo</v>
          </cell>
          <cell r="AN189" t="str">
            <v>Palomeras 65</v>
          </cell>
          <cell r="AP189" t="str">
            <v>CANTO</v>
          </cell>
          <cell r="AQ189" t="str">
            <v>SANTO</v>
          </cell>
        </row>
        <row r="190">
          <cell r="A190">
            <v>215</v>
          </cell>
          <cell r="B190" t="str">
            <v>{id:</v>
          </cell>
          <cell r="C190">
            <v>189</v>
          </cell>
          <cell r="D190" t="str">
            <v>,</v>
          </cell>
          <cell r="E190" t="str">
            <v xml:space="preserve">title: </v>
          </cell>
          <cell r="F190" t="str">
            <v>"</v>
          </cell>
          <cell r="G190" t="str">
            <v>santo</v>
          </cell>
          <cell r="H190" t="str">
            <v>Santo</v>
          </cell>
          <cell r="I190" t="str">
            <v>",</v>
          </cell>
          <cell r="J190" t="str">
            <v xml:space="preserve"> subtitle: </v>
          </cell>
          <cell r="K190" t="str">
            <v>"</v>
          </cell>
          <cell r="L190" t="str">
            <v xml:space="preserve">Melodía hebraica </v>
          </cell>
          <cell r="M190" t="str">
            <v xml:space="preserve">", </v>
          </cell>
          <cell r="N190" t="str">
            <v xml:space="preserve">category: </v>
          </cell>
          <cell r="O190" t="str">
            <v>"</v>
          </cell>
          <cell r="P190" t="str">
            <v>LITÚRGICOS</v>
          </cell>
          <cell r="Q190" t="str">
            <v>"</v>
          </cell>
          <cell r="R190" t="str">
            <v>, moments: [</v>
          </cell>
          <cell r="S190" t="str">
            <v>"</v>
          </cell>
          <cell r="T190" t="str">
            <v>Ordinario</v>
          </cell>
          <cell r="AE190" t="str">
            <v>"], url: "</v>
          </cell>
          <cell r="AF190" t="str">
            <v>/cantos/resucito/s/santo.html</v>
          </cell>
          <cell r="AG190" t="str">
            <v>/cantos/resucito/s/santo.html</v>
          </cell>
          <cell r="AH190" t="str">
            <v>"},</v>
          </cell>
          <cell r="AI190" t="str">
            <v>s</v>
          </cell>
          <cell r="AJ190" t="str">
            <v>l</v>
          </cell>
          <cell r="AK190" t="str">
            <v>{id:189,title: "santoSanto", subtitle: "Melodía hebraica ", category: "LITÚRGICOS", moments: ["Ordinario"], url: "/cantos/resucito/s/santo.html/cantos/resucito/s/santo.html"},</v>
          </cell>
          <cell r="AL190" t="str">
            <v>SANTO</v>
          </cell>
          <cell r="AM190" t="str">
            <v>santo</v>
          </cell>
          <cell r="AN190" t="str">
            <v xml:space="preserve">Melodía hebraica </v>
          </cell>
          <cell r="AP190" t="str">
            <v>CANTO</v>
          </cell>
          <cell r="AQ190" t="str">
            <v>SANTO</v>
          </cell>
        </row>
        <row r="191">
          <cell r="A191">
            <v>216</v>
          </cell>
          <cell r="B191" t="str">
            <v>{id:</v>
          </cell>
          <cell r="C191">
            <v>190</v>
          </cell>
          <cell r="D191" t="str">
            <v>,</v>
          </cell>
          <cell r="E191" t="str">
            <v xml:space="preserve">title: </v>
          </cell>
          <cell r="F191" t="str">
            <v>"</v>
          </cell>
          <cell r="G191" t="str">
            <v>santo</v>
          </cell>
          <cell r="H191" t="str">
            <v>Santo</v>
          </cell>
          <cell r="I191" t="str">
            <v>",</v>
          </cell>
          <cell r="J191" t="str">
            <v xml:space="preserve"> subtitle: </v>
          </cell>
          <cell r="K191" t="str">
            <v>"</v>
          </cell>
          <cell r="L191" t="str">
            <v>Palestina 74</v>
          </cell>
          <cell r="M191" t="str">
            <v xml:space="preserve">", </v>
          </cell>
          <cell r="N191" t="str">
            <v xml:space="preserve">category: </v>
          </cell>
          <cell r="O191" t="str">
            <v>"</v>
          </cell>
          <cell r="P191" t="str">
            <v>LITÚRGICOS</v>
          </cell>
          <cell r="Q191" t="str">
            <v>"</v>
          </cell>
          <cell r="R191" t="str">
            <v>, moments: [</v>
          </cell>
          <cell r="S191" t="str">
            <v>"</v>
          </cell>
          <cell r="T191" t="str">
            <v>Ordinario</v>
          </cell>
          <cell r="AE191" t="str">
            <v>"], url: "</v>
          </cell>
          <cell r="AF191" t="str">
            <v>/cantos/resucito/s/santo.html</v>
          </cell>
          <cell r="AG191" t="str">
            <v>/cantos/resucito/s/santo.html</v>
          </cell>
          <cell r="AH191" t="str">
            <v>"},</v>
          </cell>
          <cell r="AI191" t="str">
            <v>s</v>
          </cell>
          <cell r="AJ191" t="str">
            <v>l</v>
          </cell>
          <cell r="AK191" t="str">
            <v>{id:190,title: "santoSanto", subtitle: "Palestina 74", category: "LITÚRGICOS", moments: ["Ordinario"], url: "/cantos/resucito/s/santo.html/cantos/resucito/s/santo.html"},</v>
          </cell>
          <cell r="AL191" t="str">
            <v>SANTO</v>
          </cell>
          <cell r="AM191" t="str">
            <v>santo</v>
          </cell>
          <cell r="AN191" t="str">
            <v>Palestina 74</v>
          </cell>
          <cell r="AP191" t="str">
            <v>CANTO</v>
          </cell>
          <cell r="AQ191" t="str">
            <v>SANTO</v>
          </cell>
        </row>
        <row r="192">
          <cell r="A192">
            <v>217</v>
          </cell>
          <cell r="B192" t="str">
            <v>{id:</v>
          </cell>
          <cell r="C192">
            <v>191</v>
          </cell>
          <cell r="D192" t="str">
            <v>,</v>
          </cell>
          <cell r="E192" t="str">
            <v xml:space="preserve">title: </v>
          </cell>
          <cell r="F192" t="str">
            <v>"</v>
          </cell>
          <cell r="G192" t="str">
            <v>santo</v>
          </cell>
          <cell r="H192" t="str">
            <v>Santo</v>
          </cell>
          <cell r="I192" t="str">
            <v>",</v>
          </cell>
          <cell r="J192" t="str">
            <v xml:space="preserve"> subtitle: </v>
          </cell>
          <cell r="K192" t="str">
            <v>"</v>
          </cell>
          <cell r="L192" t="str">
            <v>Roma 77</v>
          </cell>
          <cell r="M192" t="str">
            <v xml:space="preserve">", </v>
          </cell>
          <cell r="N192" t="str">
            <v xml:space="preserve">category: </v>
          </cell>
          <cell r="O192" t="str">
            <v>"</v>
          </cell>
          <cell r="P192" t="str">
            <v>LITÚRGICOS</v>
          </cell>
          <cell r="Q192" t="str">
            <v>"</v>
          </cell>
          <cell r="R192" t="str">
            <v>, moments: [</v>
          </cell>
          <cell r="S192" t="str">
            <v>"</v>
          </cell>
          <cell r="AE192" t="str">
            <v>"], url: "</v>
          </cell>
          <cell r="AF192" t="str">
            <v>/cantos/resucito/s/santo.html</v>
          </cell>
          <cell r="AG192" t="str">
            <v>/cantos/resucito/s/santo.html</v>
          </cell>
          <cell r="AH192" t="str">
            <v>"},</v>
          </cell>
          <cell r="AI192" t="str">
            <v>s</v>
          </cell>
          <cell r="AJ192" t="str">
            <v>l</v>
          </cell>
          <cell r="AK192" t="str">
            <v>{id:191,title: "santoSanto", subtitle: "Roma 77", category: "LITÚRGICOS", moments: [""], url: "/cantos/resucito/s/santo.html/cantos/resucito/s/santo.html"},</v>
          </cell>
          <cell r="AL192" t="str">
            <v>SANTO</v>
          </cell>
          <cell r="AM192" t="str">
            <v>santo</v>
          </cell>
          <cell r="AN192" t="str">
            <v>Roma 77</v>
          </cell>
          <cell r="AP192" t="str">
            <v>CANTO</v>
          </cell>
          <cell r="AQ192" t="str">
            <v>SANTO</v>
          </cell>
        </row>
        <row r="193">
          <cell r="A193">
            <v>218</v>
          </cell>
          <cell r="B193" t="str">
            <v>{id:</v>
          </cell>
          <cell r="C193">
            <v>192</v>
          </cell>
          <cell r="D193" t="str">
            <v>,</v>
          </cell>
          <cell r="E193" t="str">
            <v xml:space="preserve">title: </v>
          </cell>
          <cell r="F193" t="str">
            <v>"</v>
          </cell>
          <cell r="G193" t="str">
            <v>santo</v>
          </cell>
          <cell r="H193" t="str">
            <v>Santo</v>
          </cell>
          <cell r="I193" t="str">
            <v>",</v>
          </cell>
          <cell r="J193" t="str">
            <v xml:space="preserve"> subtitle: </v>
          </cell>
          <cell r="K193" t="str">
            <v>"</v>
          </cell>
          <cell r="L193">
            <v>1982</v>
          </cell>
          <cell r="M193" t="str">
            <v xml:space="preserve">", </v>
          </cell>
          <cell r="N193" t="str">
            <v xml:space="preserve">category: </v>
          </cell>
          <cell r="O193" t="str">
            <v>"</v>
          </cell>
          <cell r="P193" t="str">
            <v>LITÚRGICOS</v>
          </cell>
          <cell r="Q193" t="str">
            <v>"</v>
          </cell>
          <cell r="R193" t="str">
            <v>, moments: [</v>
          </cell>
          <cell r="S193" t="str">
            <v>"</v>
          </cell>
          <cell r="AE193" t="str">
            <v>"], url: "</v>
          </cell>
          <cell r="AF193" t="str">
            <v>/cantos/resucito/s/santo.html</v>
          </cell>
          <cell r="AG193" t="str">
            <v>/cantos/resucito/s/santo.html</v>
          </cell>
          <cell r="AH193" t="str">
            <v>"},</v>
          </cell>
          <cell r="AI193" t="str">
            <v>s</v>
          </cell>
          <cell r="AJ193" t="str">
            <v>l</v>
          </cell>
          <cell r="AK193" t="str">
            <v>{id:192,title: "santoSanto", subtitle: "1982", category: "LITÚRGICOS", moments: [""], url: "/cantos/resucito/s/santo.html/cantos/resucito/s/santo.html"},</v>
          </cell>
          <cell r="AL193" t="str">
            <v>SANTO</v>
          </cell>
          <cell r="AM193" t="str">
            <v>santo</v>
          </cell>
          <cell r="AN193">
            <v>1982</v>
          </cell>
          <cell r="AP193" t="str">
            <v>CANTO</v>
          </cell>
          <cell r="AQ193" t="str">
            <v>SANTO</v>
          </cell>
        </row>
        <row r="194">
          <cell r="A194">
            <v>219</v>
          </cell>
          <cell r="B194" t="str">
            <v>{id:</v>
          </cell>
          <cell r="C194">
            <v>193</v>
          </cell>
          <cell r="D194" t="str">
            <v>,</v>
          </cell>
          <cell r="E194" t="str">
            <v xml:space="preserve">title: </v>
          </cell>
          <cell r="F194" t="str">
            <v>"</v>
          </cell>
          <cell r="G194" t="str">
            <v>santo</v>
          </cell>
          <cell r="H194" t="str">
            <v>Santo</v>
          </cell>
          <cell r="I194" t="str">
            <v>",</v>
          </cell>
          <cell r="J194" t="str">
            <v xml:space="preserve"> subtitle: </v>
          </cell>
          <cell r="K194" t="str">
            <v>"</v>
          </cell>
          <cell r="L194">
            <v>1988</v>
          </cell>
          <cell r="M194" t="str">
            <v xml:space="preserve">", </v>
          </cell>
          <cell r="N194" t="str">
            <v xml:space="preserve">category: </v>
          </cell>
          <cell r="O194" t="str">
            <v>"</v>
          </cell>
          <cell r="P194" t="str">
            <v>LITÚRGICOS</v>
          </cell>
          <cell r="Q194" t="str">
            <v>"</v>
          </cell>
          <cell r="R194" t="str">
            <v>, moments: [</v>
          </cell>
          <cell r="S194" t="str">
            <v>"</v>
          </cell>
          <cell r="T194" t="str">
            <v>Virgen</v>
          </cell>
          <cell r="U194" t="str">
            <v>", "</v>
          </cell>
          <cell r="V194" t="str">
            <v>Final</v>
          </cell>
          <cell r="AE194" t="str">
            <v>"], url: "</v>
          </cell>
          <cell r="AF194" t="str">
            <v>/cantos/resucito/s/santo.html</v>
          </cell>
          <cell r="AG194" t="str">
            <v>/cantos/resucito/s/santo.html</v>
          </cell>
          <cell r="AH194" t="str">
            <v>"},</v>
          </cell>
          <cell r="AI194" t="str">
            <v>s</v>
          </cell>
          <cell r="AJ194" t="str">
            <v>l</v>
          </cell>
          <cell r="AK194" t="str">
            <v>{id:193,title: "santoSanto", subtitle: "1988", category: "LITÚRGICOS", moments: ["Virgen", "Final"], url: "/cantos/resucito/s/santo.html/cantos/resucito/s/santo.html"},</v>
          </cell>
          <cell r="AL194" t="str">
            <v>SANTO</v>
          </cell>
          <cell r="AM194" t="str">
            <v>santo</v>
          </cell>
          <cell r="AN194">
            <v>1988</v>
          </cell>
          <cell r="AP194" t="str">
            <v>CANTO</v>
          </cell>
          <cell r="AQ194" t="str">
            <v>SANTO</v>
          </cell>
        </row>
        <row r="195">
          <cell r="A195">
            <v>145</v>
          </cell>
          <cell r="B195" t="str">
            <v>{id:</v>
          </cell>
          <cell r="C195">
            <v>194</v>
          </cell>
          <cell r="D195" t="str">
            <v>,</v>
          </cell>
          <cell r="E195" t="str">
            <v xml:space="preserve">title: </v>
          </cell>
          <cell r="F195" t="str">
            <v>"</v>
          </cell>
          <cell r="G195" t="str">
            <v>seencontrarondosangeles</v>
          </cell>
          <cell r="H195" t="str">
            <v>Se encontraron dos ángeles</v>
          </cell>
          <cell r="I195" t="str">
            <v>",</v>
          </cell>
          <cell r="J195" t="str">
            <v xml:space="preserve"> subtitle: </v>
          </cell>
          <cell r="K195" t="str">
            <v>"</v>
          </cell>
          <cell r="L195" t="str">
            <v>Melodía hebraica</v>
          </cell>
          <cell r="M195" t="str">
            <v xml:space="preserve">", </v>
          </cell>
          <cell r="N195" t="str">
            <v xml:space="preserve">category: </v>
          </cell>
          <cell r="O195" t="str">
            <v>"</v>
          </cell>
          <cell r="P195" t="str">
            <v>PRECATECUMENADO</v>
          </cell>
          <cell r="Q195" t="str">
            <v>"</v>
          </cell>
          <cell r="R195" t="str">
            <v>, moments: [</v>
          </cell>
          <cell r="S195" t="str">
            <v>"</v>
          </cell>
          <cell r="AE195" t="str">
            <v>"], url: "</v>
          </cell>
          <cell r="AF195" t="str">
            <v>/cantos/resucito/s/seencontrarondosangeles.html</v>
          </cell>
          <cell r="AG195" t="str">
            <v>/cantos/resucito/s/seencontrarondosangeles.html</v>
          </cell>
          <cell r="AH195" t="str">
            <v>"},</v>
          </cell>
          <cell r="AI195" t="str">
            <v>s</v>
          </cell>
          <cell r="AJ195" t="str">
            <v>p</v>
          </cell>
          <cell r="AK195" t="str">
            <v>{id:194,title: "seencontrarondosangelesSe encontraron dos ángeles", subtitle: "Melodía hebraica", category: "PRECATECUMENADO", moments: [""], url: "/cantos/resucito/s/seencontrarondosangeles.html/cantos/resucito/s/seencontrarondosangeles.html"},</v>
          </cell>
          <cell r="AL195" t="str">
            <v>SE ENCONTRARON DOS ÁNGELES</v>
          </cell>
          <cell r="AM195" t="str">
            <v>seencontrarondosángeles</v>
          </cell>
          <cell r="AN195" t="str">
            <v>Melodía hebraica</v>
          </cell>
          <cell r="AP195" t="str">
            <v>CANTO</v>
          </cell>
          <cell r="AQ195" t="str">
            <v>SE ENCONTRARON DOS ÁNGELES</v>
          </cell>
        </row>
        <row r="196">
          <cell r="A196">
            <v>146</v>
          </cell>
          <cell r="B196" t="str">
            <v>{id:</v>
          </cell>
          <cell r="C196">
            <v>195</v>
          </cell>
          <cell r="D196" t="str">
            <v>,</v>
          </cell>
          <cell r="E196" t="str">
            <v xml:space="preserve">title: </v>
          </cell>
          <cell r="F196" t="str">
            <v>"</v>
          </cell>
          <cell r="G196" t="str">
            <v>senorayudameanodudardeti</v>
          </cell>
          <cell r="H196" t="str">
            <v>Señor, ayúdame a no dudar de ti</v>
          </cell>
          <cell r="I196" t="str">
            <v>",</v>
          </cell>
          <cell r="J196" t="str">
            <v xml:space="preserve"> subtitle: </v>
          </cell>
          <cell r="K196" t="str">
            <v>"</v>
          </cell>
          <cell r="L196" t="str">
            <v>(Kiko Argüello)</v>
          </cell>
          <cell r="M196" t="str">
            <v xml:space="preserve">", </v>
          </cell>
          <cell r="N196" t="str">
            <v xml:space="preserve">category: </v>
          </cell>
          <cell r="O196" t="str">
            <v>"</v>
          </cell>
          <cell r="P196" t="str">
            <v>PRECATECUMENADO</v>
          </cell>
          <cell r="Q196" t="str">
            <v>"</v>
          </cell>
          <cell r="R196" t="str">
            <v>, moments: [</v>
          </cell>
          <cell r="S196" t="str">
            <v>"</v>
          </cell>
          <cell r="T196" t="str">
            <v>Ordinario</v>
          </cell>
          <cell r="AE196" t="str">
            <v>"], url: "</v>
          </cell>
          <cell r="AF196" t="str">
            <v>/cantos/resucito/s/senorayudameanodudardeti.html</v>
          </cell>
          <cell r="AG196" t="str">
            <v>/cantos/resucito/s/senorayudameanodudardeti.html</v>
          </cell>
          <cell r="AH196" t="str">
            <v>"},</v>
          </cell>
          <cell r="AI196" t="str">
            <v>s</v>
          </cell>
          <cell r="AJ196" t="str">
            <v>p</v>
          </cell>
          <cell r="AK196" t="str">
            <v>{id:195,title: "senorayudameanodudardetiSeñor, ayúdame a no dudar de ti", subtitle: "(Kiko Argüello)", category: "PRECATECUMENADO", moments: ["Ordinario"], url: "/cantos/resucito/s/senorayudameanodudardeti.html/cantos/resucito/s/senorayudameanodudardeti.html"},</v>
          </cell>
          <cell r="AL196" t="str">
            <v>SEÑOR, AYÚDAME A NO DUDAR DE TI</v>
          </cell>
          <cell r="AM196" t="str">
            <v>señor,ayúdameanodudardeti</v>
          </cell>
          <cell r="AN196" t="str">
            <v>(Kiko Argüello)</v>
          </cell>
          <cell r="AP196" t="str">
            <v>CANTO</v>
          </cell>
          <cell r="AQ196" t="str">
            <v>SEÑOR, AYÚDAME A NO DUDAR DE TI</v>
          </cell>
        </row>
        <row r="197">
          <cell r="A197">
            <v>147</v>
          </cell>
          <cell r="B197" t="str">
            <v>{id:</v>
          </cell>
          <cell r="C197">
            <v>196</v>
          </cell>
          <cell r="D197" t="str">
            <v>,</v>
          </cell>
          <cell r="E197" t="str">
            <v xml:space="preserve">title: </v>
          </cell>
          <cell r="F197" t="str">
            <v>"</v>
          </cell>
          <cell r="G197" t="str">
            <v>senornomecorrijasentucolera</v>
          </cell>
          <cell r="H197" t="str">
            <v>Señor, no me corrijas en tu cólera</v>
          </cell>
          <cell r="I197" t="str">
            <v>",</v>
          </cell>
          <cell r="J197" t="str">
            <v xml:space="preserve"> subtitle: </v>
          </cell>
          <cell r="K197" t="str">
            <v>"</v>
          </cell>
          <cell r="L197" t="str">
            <v>Salmo 6</v>
          </cell>
          <cell r="M197" t="str">
            <v xml:space="preserve">", </v>
          </cell>
          <cell r="N197" t="str">
            <v xml:space="preserve">category: </v>
          </cell>
          <cell r="O197" t="str">
            <v>"</v>
          </cell>
          <cell r="P197" t="str">
            <v>PRECATECUMENADO</v>
          </cell>
          <cell r="Q197" t="str">
            <v>"</v>
          </cell>
          <cell r="R197" t="str">
            <v>, moments: [</v>
          </cell>
          <cell r="S197" t="str">
            <v>"</v>
          </cell>
          <cell r="T197" t="str">
            <v>Niños</v>
          </cell>
          <cell r="U197" t="str">
            <v>", "</v>
          </cell>
          <cell r="V197" t="str">
            <v>Paz</v>
          </cell>
          <cell r="AE197" t="str">
            <v>"], url: "</v>
          </cell>
          <cell r="AF197" t="str">
            <v>/cantos/resucito/s/senornomecorrijasentucolera.html</v>
          </cell>
          <cell r="AG197" t="str">
            <v>/cantos/resucito/s/senornomecorrijasentucolera.html</v>
          </cell>
          <cell r="AH197" t="str">
            <v>"},</v>
          </cell>
          <cell r="AI197" t="str">
            <v>s</v>
          </cell>
          <cell r="AJ197" t="str">
            <v>p</v>
          </cell>
          <cell r="AK197" t="str">
            <v>{id:196,title: "senornomecorrijasentucoleraSeñor, no me corrijas en tu cólera", subtitle: "Salmo 6", category: "PRECATECUMENADO", moments: ["Niños", "Paz"], url: "/cantos/resucito/s/senornomecorrijasentucolera.html/cantos/resucito/s/senornomecorrijasentucolera.html"},</v>
          </cell>
          <cell r="AL197" t="str">
            <v>SEÑOR, NO ME CORRIJAS EN TU CÓLERA</v>
          </cell>
          <cell r="AM197" t="str">
            <v>señor,nomecorrijasentucólera</v>
          </cell>
          <cell r="AN197" t="str">
            <v>Salmo 6</v>
          </cell>
          <cell r="AP197" t="str">
            <v>CANTO</v>
          </cell>
          <cell r="AQ197" t="str">
            <v>SEÑOR, NO ME CORRIJAS EN TU CÓLERA</v>
          </cell>
        </row>
        <row r="198">
          <cell r="A198">
            <v>233</v>
          </cell>
          <cell r="B198" t="str">
            <v>{id:</v>
          </cell>
          <cell r="C198">
            <v>197</v>
          </cell>
          <cell r="D198" t="str">
            <v>,</v>
          </cell>
          <cell r="E198" t="str">
            <v xml:space="preserve">title: </v>
          </cell>
          <cell r="F198" t="str">
            <v>"</v>
          </cell>
          <cell r="G198" t="str">
            <v>senortumeescrutasyconoces</v>
          </cell>
          <cell r="H198" t="str">
            <v>Señor, tú me escrutas y conoces</v>
          </cell>
          <cell r="I198" t="str">
            <v>",</v>
          </cell>
          <cell r="J198" t="str">
            <v xml:space="preserve"> subtitle: </v>
          </cell>
          <cell r="K198" t="str">
            <v>"</v>
          </cell>
          <cell r="L198" t="str">
            <v>Sal 139 (138)</v>
          </cell>
          <cell r="M198" t="str">
            <v xml:space="preserve">", </v>
          </cell>
          <cell r="N198" t="str">
            <v xml:space="preserve">category: </v>
          </cell>
          <cell r="O198" t="str">
            <v>"</v>
          </cell>
          <cell r="P198" t="str">
            <v>CATECUMENADO</v>
          </cell>
          <cell r="Q198" t="str">
            <v>"</v>
          </cell>
          <cell r="R198" t="str">
            <v>, moments: [</v>
          </cell>
          <cell r="S198" t="str">
            <v>"</v>
          </cell>
          <cell r="T198" t="str">
            <v>Pentecostés</v>
          </cell>
          <cell r="U198" t="str">
            <v>", "</v>
          </cell>
          <cell r="V198" t="str">
            <v>Entrada</v>
          </cell>
          <cell r="AE198" t="str">
            <v>"], url: "</v>
          </cell>
          <cell r="AF198" t="str">
            <v>/cantos/resucito/s/senortumeescrutasyconoces.html</v>
          </cell>
          <cell r="AG198" t="str">
            <v>/cantos/resucito/s/senortumeescrutasyconoces.html</v>
          </cell>
          <cell r="AH198" t="str">
            <v>"},</v>
          </cell>
          <cell r="AI198" t="str">
            <v>s</v>
          </cell>
          <cell r="AJ198" t="str">
            <v>c</v>
          </cell>
          <cell r="AK198" t="str">
            <v>{id:197,title: "senortumeescrutasyconocesSeñor, tú me escrutas y conoces", subtitle: "Sal 139 (138)", category: "CATECUMENADO", moments: ["Pentecostés", "Entrada"], url: "/cantos/resucito/s/senortumeescrutasyconoces.html/cantos/resucito/s/senortumeescrutasyconoces.html"},</v>
          </cell>
          <cell r="AL198" t="str">
            <v>SEÑOR, TÚ ME ESCRUTAS Y CONOCES</v>
          </cell>
          <cell r="AM198" t="str">
            <v>señor,túmeescrutasyconoces</v>
          </cell>
          <cell r="AN198" t="str">
            <v>Sal 139 (138)</v>
          </cell>
          <cell r="AP198" t="str">
            <v>CANTO</v>
          </cell>
          <cell r="AQ198" t="str">
            <v>SEÑOR, TÚ ME ESCRUTAS Y CONOCES</v>
          </cell>
        </row>
        <row r="199">
          <cell r="A199">
            <v>148</v>
          </cell>
          <cell r="B199" t="str">
            <v>{id:</v>
          </cell>
          <cell r="C199">
            <v>198</v>
          </cell>
          <cell r="D199" t="str">
            <v>,</v>
          </cell>
          <cell r="E199" t="str">
            <v xml:space="preserve">title: </v>
          </cell>
          <cell r="F199" t="str">
            <v>"</v>
          </cell>
          <cell r="G199" t="str">
            <v>sermondelamontana</v>
          </cell>
          <cell r="H199" t="str">
            <v>Sermón de la montaña</v>
          </cell>
          <cell r="I199" t="str">
            <v>",</v>
          </cell>
          <cell r="J199" t="str">
            <v xml:space="preserve"> subtitle: </v>
          </cell>
          <cell r="K199" t="str">
            <v>"</v>
          </cell>
          <cell r="L199" t="str">
            <v>Lucas 6,20-38</v>
          </cell>
          <cell r="M199" t="str">
            <v xml:space="preserve">", </v>
          </cell>
          <cell r="N199" t="str">
            <v xml:space="preserve">category: </v>
          </cell>
          <cell r="O199" t="str">
            <v>"</v>
          </cell>
          <cell r="P199" t="str">
            <v>PRECATECUMENADO</v>
          </cell>
          <cell r="Q199" t="str">
            <v>"</v>
          </cell>
          <cell r="R199" t="str">
            <v>, moments: [</v>
          </cell>
          <cell r="S199" t="str">
            <v>"</v>
          </cell>
          <cell r="AE199" t="str">
            <v>"], url: "</v>
          </cell>
          <cell r="AF199" t="str">
            <v>/cantos/resucito/s/sermondelamontana.html</v>
          </cell>
          <cell r="AG199" t="str">
            <v>/cantos/resucito/s/sermondelamontana.html</v>
          </cell>
          <cell r="AH199" t="str">
            <v>"},</v>
          </cell>
          <cell r="AI199" t="str">
            <v>s</v>
          </cell>
          <cell r="AJ199" t="str">
            <v>p</v>
          </cell>
          <cell r="AK199" t="str">
            <v>{id:198,title: "sermondelamontanaSermón de la montaña", subtitle: "Lucas 6,20-38", category: "PRECATECUMENADO", moments: [""], url: "/cantos/resucito/s/sermondelamontana.html/cantos/resucito/s/sermondelamontana.html"},</v>
          </cell>
          <cell r="AL199" t="str">
            <v>SERMÓN DE LA MONTAÑA</v>
          </cell>
          <cell r="AM199" t="str">
            <v>sermóndelamontaña</v>
          </cell>
          <cell r="AN199" t="str">
            <v>Lucas 6,20-38</v>
          </cell>
          <cell r="AP199" t="str">
            <v>CANTO</v>
          </cell>
          <cell r="AQ199" t="str">
            <v>SERMÓN DE LA MONTAÑA</v>
          </cell>
        </row>
        <row r="200">
          <cell r="A200">
            <v>234</v>
          </cell>
          <cell r="B200" t="str">
            <v>{id:</v>
          </cell>
          <cell r="C200">
            <v>199</v>
          </cell>
          <cell r="D200" t="str">
            <v>,</v>
          </cell>
          <cell r="E200" t="str">
            <v xml:space="preserve">title: </v>
          </cell>
          <cell r="F200" t="str">
            <v>"</v>
          </cell>
          <cell r="G200" t="str">
            <v>shemaisrael</v>
          </cell>
          <cell r="H200" t="str">
            <v>Shemá Israel</v>
          </cell>
          <cell r="I200" t="str">
            <v>",</v>
          </cell>
          <cell r="J200" t="str">
            <v xml:space="preserve"> subtitle: </v>
          </cell>
          <cell r="K200" t="str">
            <v>"</v>
          </cell>
          <cell r="L200" t="str">
            <v>Dt 6,4-9</v>
          </cell>
          <cell r="M200" t="str">
            <v xml:space="preserve">", </v>
          </cell>
          <cell r="N200" t="str">
            <v xml:space="preserve">category: </v>
          </cell>
          <cell r="O200" t="str">
            <v>"</v>
          </cell>
          <cell r="P200" t="str">
            <v>CATECUMENADO</v>
          </cell>
          <cell r="Q200" t="str">
            <v>"</v>
          </cell>
          <cell r="R200" t="str">
            <v>, moments: [</v>
          </cell>
          <cell r="S200" t="str">
            <v>"</v>
          </cell>
          <cell r="T200" t="str">
            <v>Cuaresma</v>
          </cell>
          <cell r="U200" t="str">
            <v>", "</v>
          </cell>
          <cell r="V200" t="str">
            <v>Laudes/Visperas</v>
          </cell>
          <cell r="W200" t="str">
            <v>", "</v>
          </cell>
          <cell r="X200" t="str">
            <v>Comunión</v>
          </cell>
          <cell r="AE200" t="str">
            <v>"], url: "</v>
          </cell>
          <cell r="AF200" t="str">
            <v>/cantos/resucito/s/shemaisrael.html</v>
          </cell>
          <cell r="AG200" t="str">
            <v>/cantos/resucito/s/shemaisrael.html</v>
          </cell>
          <cell r="AH200" t="str">
            <v>"},</v>
          </cell>
          <cell r="AI200" t="str">
            <v>s</v>
          </cell>
          <cell r="AJ200" t="str">
            <v>c</v>
          </cell>
          <cell r="AK200" t="str">
            <v>{id:199,title: "shemaisraelShemá Israel", subtitle: "Dt 6,4-9", category: "CATECUMENADO", moments: ["Cuaresma", "Laudes/Visperas", "Comunión"], url: "/cantos/resucito/s/shemaisrael.html/cantos/resucito/s/shemaisrael.html"},</v>
          </cell>
          <cell r="AL200" t="str">
            <v>SHEMÁ ISRAEL</v>
          </cell>
          <cell r="AM200" t="str">
            <v>shemáisrael</v>
          </cell>
          <cell r="AN200" t="str">
            <v>Dt 6,4-9</v>
          </cell>
          <cell r="AP200" t="str">
            <v>CANTO</v>
          </cell>
          <cell r="AQ200" t="str">
            <v>SHEMÁ ISRAEL</v>
          </cell>
        </row>
        <row r="201">
          <cell r="A201">
            <v>149</v>
          </cell>
          <cell r="B201" t="str">
            <v>{id:</v>
          </cell>
          <cell r="C201">
            <v>200</v>
          </cell>
          <cell r="D201" t="str">
            <v>,</v>
          </cell>
          <cell r="E201" t="str">
            <v xml:space="preserve">title: </v>
          </cell>
          <cell r="F201" t="str">
            <v>"</v>
          </cell>
          <cell r="G201" t="str">
            <v>shlomlejmariam</v>
          </cell>
          <cell r="H201" t="str">
            <v>Shlom lej Mariam</v>
          </cell>
          <cell r="I201" t="str">
            <v>",</v>
          </cell>
          <cell r="J201" t="str">
            <v xml:space="preserve"> subtitle: </v>
          </cell>
          <cell r="K201" t="str">
            <v>"</v>
          </cell>
          <cell r="L201" t="str">
            <v>Ave María en arameo antiguo</v>
          </cell>
          <cell r="M201" t="str">
            <v xml:space="preserve">", </v>
          </cell>
          <cell r="N201" t="str">
            <v xml:space="preserve">category: </v>
          </cell>
          <cell r="O201" t="str">
            <v>"</v>
          </cell>
          <cell r="P201" t="str">
            <v>PRECATECUMENADO</v>
          </cell>
          <cell r="Q201" t="str">
            <v>"</v>
          </cell>
          <cell r="R201" t="str">
            <v>, moments: [</v>
          </cell>
          <cell r="S201" t="str">
            <v>"</v>
          </cell>
          <cell r="T201" t="str">
            <v>Laudes/Visperas</v>
          </cell>
          <cell r="U201" t="str">
            <v>", "</v>
          </cell>
          <cell r="V201" t="str">
            <v>Antiguo Testamento</v>
          </cell>
          <cell r="AE201" t="str">
            <v>"], url: "</v>
          </cell>
          <cell r="AF201" t="str">
            <v>/cantos/resucito/s/shlomlejmariam.html</v>
          </cell>
          <cell r="AG201" t="str">
            <v>/cantos/resucito/s/shlomlejmariam.html</v>
          </cell>
          <cell r="AH201" t="str">
            <v>"},</v>
          </cell>
          <cell r="AI201" t="str">
            <v>s</v>
          </cell>
          <cell r="AJ201" t="str">
            <v>p</v>
          </cell>
          <cell r="AK201" t="str">
            <v>{id:200,title: "shlomlejmariamShlom lej Mariam", subtitle: "Ave María en arameo antiguo", category: "PRECATECUMENADO", moments: ["Laudes/Visperas", "Antiguo Testamento"], url: "/cantos/resucito/s/shlomlejmariam.html/cantos/resucito/s/shlomlejmariam.html"},</v>
          </cell>
          <cell r="AL201" t="str">
            <v>SHLOM LEJ MARIAM</v>
          </cell>
          <cell r="AM201" t="str">
            <v>shlomlejmariam</v>
          </cell>
          <cell r="AN201" t="str">
            <v>Ave María en arameo antiguo</v>
          </cell>
          <cell r="AP201" t="str">
            <v>CANTO</v>
          </cell>
          <cell r="AQ201" t="str">
            <v>SHLOM LEJ MARIAM</v>
          </cell>
        </row>
        <row r="202">
          <cell r="A202">
            <v>150</v>
          </cell>
          <cell r="B202" t="str">
            <v>{id:</v>
          </cell>
          <cell r="C202">
            <v>201</v>
          </cell>
          <cell r="D202" t="str">
            <v>,</v>
          </cell>
          <cell r="E202" t="str">
            <v xml:space="preserve">title: </v>
          </cell>
          <cell r="F202" t="str">
            <v>"</v>
          </cell>
          <cell r="G202" t="str">
            <v>sielsenornoconstruyelacasa</v>
          </cell>
          <cell r="H202" t="str">
            <v>Si el Señor no construye la casa</v>
          </cell>
          <cell r="I202" t="str">
            <v>",</v>
          </cell>
          <cell r="J202" t="str">
            <v xml:space="preserve"> subtitle: </v>
          </cell>
          <cell r="K202" t="str">
            <v>"</v>
          </cell>
          <cell r="L202" t="str">
            <v>Sal 127 (126)</v>
          </cell>
          <cell r="M202" t="str">
            <v xml:space="preserve">", </v>
          </cell>
          <cell r="N202" t="str">
            <v xml:space="preserve">category: </v>
          </cell>
          <cell r="O202" t="str">
            <v>"</v>
          </cell>
          <cell r="P202" t="str">
            <v>PRECATECUMENADO</v>
          </cell>
          <cell r="Q202" t="str">
            <v>"</v>
          </cell>
          <cell r="R202" t="str">
            <v>, moments: [</v>
          </cell>
          <cell r="S202" t="str">
            <v>"</v>
          </cell>
          <cell r="T202" t="str">
            <v>Antiguo Testamento</v>
          </cell>
          <cell r="AE202" t="str">
            <v>"], url: "</v>
          </cell>
          <cell r="AF202" t="str">
            <v>/cantos/resucito/s/sielsenornoconstruyelacasa.html</v>
          </cell>
          <cell r="AG202" t="str">
            <v>/cantos/resucito/s/sielsenornoconstruyelacasa.html</v>
          </cell>
          <cell r="AH202" t="str">
            <v>"},</v>
          </cell>
          <cell r="AI202" t="str">
            <v>s</v>
          </cell>
          <cell r="AJ202" t="str">
            <v>p</v>
          </cell>
          <cell r="AK202" t="str">
            <v>{id:201,title: "sielsenornoconstruyelacasaSi el Señor no construye la casa", subtitle: "Sal 127 (126)", category: "PRECATECUMENADO", moments: ["Antiguo Testamento"], url: "/cantos/resucito/s/sielsenornoconstruyelacasa.html/cantos/resucito/s/sielsenornoconstruyelacasa.html"},</v>
          </cell>
          <cell r="AL202" t="str">
            <v>SI EL SEÑOR NO CONSTRUYE LA CASA</v>
          </cell>
          <cell r="AM202" t="str">
            <v>sielseñornoconstruyelacasa</v>
          </cell>
          <cell r="AN202" t="str">
            <v>Sal 127 (126)</v>
          </cell>
          <cell r="AP202" t="str">
            <v>CANTO</v>
          </cell>
          <cell r="AQ202" t="str">
            <v>SI EL SEÑOR NO CONSTRUYE LA CASA</v>
          </cell>
        </row>
        <row r="203">
          <cell r="A203">
            <v>151</v>
          </cell>
          <cell r="B203" t="str">
            <v>{id:</v>
          </cell>
          <cell r="C203">
            <v>202</v>
          </cell>
          <cell r="D203" t="str">
            <v>,</v>
          </cell>
          <cell r="E203" t="str">
            <v xml:space="preserve">title: </v>
          </cell>
          <cell r="F203" t="str">
            <v>"</v>
          </cell>
          <cell r="G203" t="str">
            <v>sihabeisresucitadoconcristo</v>
          </cell>
          <cell r="H203" t="str">
            <v>Si habéis resucitado con Cristo</v>
          </cell>
          <cell r="I203" t="str">
            <v>",</v>
          </cell>
          <cell r="J203" t="str">
            <v xml:space="preserve"> subtitle: </v>
          </cell>
          <cell r="K203" t="str">
            <v>"</v>
          </cell>
          <cell r="L203" t="str">
            <v>Colosense 3,1-4</v>
          </cell>
          <cell r="M203" t="str">
            <v xml:space="preserve">", </v>
          </cell>
          <cell r="N203" t="str">
            <v xml:space="preserve">category: </v>
          </cell>
          <cell r="O203" t="str">
            <v>"</v>
          </cell>
          <cell r="P203" t="str">
            <v>PRECATECUMENADO</v>
          </cell>
          <cell r="Q203" t="str">
            <v>"</v>
          </cell>
          <cell r="R203" t="str">
            <v>, moments: [</v>
          </cell>
          <cell r="S203" t="str">
            <v>"</v>
          </cell>
          <cell r="T203" t="str">
            <v>Comunión</v>
          </cell>
          <cell r="U203" t="str">
            <v>", "</v>
          </cell>
          <cell r="V203" t="str">
            <v>Nuevo Testamento</v>
          </cell>
          <cell r="AE203" t="str">
            <v>"], url: "</v>
          </cell>
          <cell r="AF203" t="str">
            <v>/cantos/resucito/s/sihabeisresucitadoconcristo.html</v>
          </cell>
          <cell r="AG203" t="str">
            <v>/cantos/resucito/s/sihabeisresucitadoconcristo.html</v>
          </cell>
          <cell r="AH203" t="str">
            <v>"},</v>
          </cell>
          <cell r="AI203" t="str">
            <v>s</v>
          </cell>
          <cell r="AJ203" t="str">
            <v>p</v>
          </cell>
          <cell r="AK203" t="str">
            <v>{id:202,title: "sihabeisresucitadoconcristoSi habéis resucitado con Cristo", subtitle: "Colosense 3,1-4", category: "PRECATECUMENADO", moments: ["Comunión", "Nuevo Testamento"], url: "/cantos/resucito/s/sihabeisresucitadoconcristo.html/cantos/resucito/s/sihabeisresucitadoconcristo.html"},</v>
          </cell>
          <cell r="AL203" t="str">
            <v>SI HABÉIS RESUCITADO CON CRISTO</v>
          </cell>
          <cell r="AM203" t="str">
            <v>sihabéisresucitadoconcristo</v>
          </cell>
          <cell r="AN203" t="str">
            <v>Colosense 3,1-4</v>
          </cell>
          <cell r="AP203" t="str">
            <v>CANTO</v>
          </cell>
          <cell r="AQ203" t="str">
            <v>SI HABÉIS RESUCITADO CON CRISTO</v>
          </cell>
        </row>
        <row r="204">
          <cell r="A204">
            <v>152</v>
          </cell>
          <cell r="B204" t="str">
            <v>{id:</v>
          </cell>
          <cell r="C204">
            <v>203</v>
          </cell>
          <cell r="D204" t="str">
            <v>,</v>
          </cell>
          <cell r="E204" t="str">
            <v xml:space="preserve">title: </v>
          </cell>
          <cell r="F204" t="str">
            <v>"</v>
          </cell>
          <cell r="G204" t="str">
            <v>sihoyescuchaissuvoz</v>
          </cell>
          <cell r="H204" t="str">
            <v>Si hoy escucháis su voz</v>
          </cell>
          <cell r="I204" t="str">
            <v>",</v>
          </cell>
          <cell r="J204" t="str">
            <v xml:space="preserve"> subtitle: </v>
          </cell>
          <cell r="K204" t="str">
            <v>"</v>
          </cell>
          <cell r="L204" t="str">
            <v>Sal 95 (94)</v>
          </cell>
          <cell r="M204" t="str">
            <v xml:space="preserve">", </v>
          </cell>
          <cell r="N204" t="str">
            <v xml:space="preserve">category: </v>
          </cell>
          <cell r="O204" t="str">
            <v>"</v>
          </cell>
          <cell r="P204" t="str">
            <v>PRECATECUMENADO</v>
          </cell>
          <cell r="Q204" t="str">
            <v>"</v>
          </cell>
          <cell r="R204" t="str">
            <v>, moments: [</v>
          </cell>
          <cell r="S204" t="str">
            <v>"</v>
          </cell>
          <cell r="T204" t="str">
            <v>Pentecostés</v>
          </cell>
          <cell r="U204" t="str">
            <v>", "</v>
          </cell>
          <cell r="V204" t="str">
            <v>Antiguo Testamento</v>
          </cell>
          <cell r="AE204" t="str">
            <v>"], url: "</v>
          </cell>
          <cell r="AF204" t="str">
            <v>/cantos/resucito/s/sihoyescuchaissuvoz.html</v>
          </cell>
          <cell r="AG204" t="str">
            <v>/cantos/resucito/s/sihoyescuchaissuvoz.html</v>
          </cell>
          <cell r="AH204" t="str">
            <v>"},</v>
          </cell>
          <cell r="AI204" t="str">
            <v>s</v>
          </cell>
          <cell r="AJ204" t="str">
            <v>p</v>
          </cell>
          <cell r="AK204" t="str">
            <v>{id:203,title: "sihoyescuchaissuvozSi hoy escucháis su voz", subtitle: "Sal 95 (94)", category: "PRECATECUMENADO", moments: ["Pentecostés", "Antiguo Testamento"], url: "/cantos/resucito/s/sihoyescuchaissuvoz.html/cantos/resucito/s/sihoyescuchaissuvoz.html"},</v>
          </cell>
          <cell r="AL204" t="str">
            <v>SI HOY ESCUCHÁIS SU VOZ</v>
          </cell>
          <cell r="AM204" t="str">
            <v>sihoyescucháissuvoz</v>
          </cell>
          <cell r="AN204" t="str">
            <v>Sal 95 (94)</v>
          </cell>
          <cell r="AP204" t="str">
            <v>CANTO</v>
          </cell>
          <cell r="AQ204" t="str">
            <v>SI HOY ESCUCHÁIS SU VOZ</v>
          </cell>
        </row>
        <row r="205">
          <cell r="A205">
            <v>153</v>
          </cell>
          <cell r="B205" t="str">
            <v>{id:</v>
          </cell>
          <cell r="C205">
            <v>204</v>
          </cell>
          <cell r="D205" t="str">
            <v>,</v>
          </cell>
          <cell r="E205" t="str">
            <v xml:space="preserve">title: </v>
          </cell>
          <cell r="F205" t="str">
            <v>"</v>
          </cell>
          <cell r="G205" t="str">
            <v>simeherefugiadoenelsenor</v>
          </cell>
          <cell r="H205" t="str">
            <v>Si me he refugiado en el Señor</v>
          </cell>
          <cell r="I205" t="str">
            <v>",</v>
          </cell>
          <cell r="J205" t="str">
            <v xml:space="preserve"> subtitle: </v>
          </cell>
          <cell r="K205" t="str">
            <v>"</v>
          </cell>
          <cell r="L205" t="str">
            <v>Sal 11(10)</v>
          </cell>
          <cell r="M205" t="str">
            <v xml:space="preserve">", </v>
          </cell>
          <cell r="N205" t="str">
            <v xml:space="preserve">category: </v>
          </cell>
          <cell r="O205" t="str">
            <v>"</v>
          </cell>
          <cell r="P205" t="str">
            <v>PRECATECUMENADO</v>
          </cell>
          <cell r="Q205" t="str">
            <v>"</v>
          </cell>
          <cell r="R205" t="str">
            <v>, moments: [</v>
          </cell>
          <cell r="S205" t="str">
            <v>"</v>
          </cell>
          <cell r="T205" t="str">
            <v>Virgen</v>
          </cell>
          <cell r="U205" t="str">
            <v>", "</v>
          </cell>
          <cell r="V205" t="str">
            <v>Final</v>
          </cell>
          <cell r="AE205" t="str">
            <v>"], url: "</v>
          </cell>
          <cell r="AF205" t="str">
            <v>/cantos/resucito/s/simeherefugiadoenelsenor.html</v>
          </cell>
          <cell r="AG205" t="str">
            <v>/cantos/resucito/s/simeherefugiadoenelsenor.html</v>
          </cell>
          <cell r="AH205" t="str">
            <v>"},</v>
          </cell>
          <cell r="AI205" t="str">
            <v>s</v>
          </cell>
          <cell r="AJ205" t="str">
            <v>p</v>
          </cell>
          <cell r="AK205" t="str">
            <v>{id:204,title: "simeherefugiadoenelsenorSi me he refugiado en el Señor", subtitle: "Sal 11(10)", category: "PRECATECUMENADO", moments: ["Virgen", "Final"], url: "/cantos/resucito/s/simeherefugiadoenelsenor.html/cantos/resucito/s/simeherefugiadoenelsenor.html"},</v>
          </cell>
          <cell r="AL205" t="str">
            <v>SI ME HE REFUGIADO EN EL SEÑOR</v>
          </cell>
          <cell r="AM205" t="str">
            <v>simeherefugiadoenelseñor</v>
          </cell>
          <cell r="AN205" t="str">
            <v>Sal 11(10)</v>
          </cell>
          <cell r="AP205" t="str">
            <v>CANTO</v>
          </cell>
          <cell r="AQ205" t="str">
            <v>SI ME HE REFUGIADO EN EL SEÑOR</v>
          </cell>
        </row>
        <row r="206">
          <cell r="A206">
            <v>235</v>
          </cell>
          <cell r="B206" t="str">
            <v>{id:</v>
          </cell>
          <cell r="C206">
            <v>205</v>
          </cell>
          <cell r="D206" t="str">
            <v>,</v>
          </cell>
          <cell r="E206" t="str">
            <v xml:space="preserve">title: </v>
          </cell>
          <cell r="F206" t="str">
            <v>"</v>
          </cell>
          <cell r="G206" t="str">
            <v>sientatesolitarioysilencioso</v>
          </cell>
          <cell r="H206" t="str">
            <v>Siéntate solitario y silencioso</v>
          </cell>
          <cell r="I206" t="str">
            <v>",</v>
          </cell>
          <cell r="J206" t="str">
            <v xml:space="preserve"> subtitle: </v>
          </cell>
          <cell r="K206" t="str">
            <v>"</v>
          </cell>
          <cell r="L206" t="str">
            <v>Lamentaciones 3</v>
          </cell>
          <cell r="M206" t="str">
            <v xml:space="preserve">", </v>
          </cell>
          <cell r="N206" t="str">
            <v xml:space="preserve">category: </v>
          </cell>
          <cell r="O206" t="str">
            <v>"</v>
          </cell>
          <cell r="P206" t="str">
            <v>CATECUMENADO</v>
          </cell>
          <cell r="Q206" t="str">
            <v>"</v>
          </cell>
          <cell r="R206" t="str">
            <v>, moments: [</v>
          </cell>
          <cell r="S206" t="str">
            <v>"</v>
          </cell>
          <cell r="T206" t="str">
            <v>Entrada</v>
          </cell>
          <cell r="U206" t="str">
            <v>", "</v>
          </cell>
          <cell r="V206" t="str">
            <v>Antiguo Testamento</v>
          </cell>
          <cell r="AE206" t="str">
            <v>"], url: "</v>
          </cell>
          <cell r="AF206" t="str">
            <v>/cantos/resucito/s/sientatesolitarioysilencioso.html</v>
          </cell>
          <cell r="AG206" t="str">
            <v>/cantos/resucito/s/sientatesolitarioysilencioso.html</v>
          </cell>
          <cell r="AH206" t="str">
            <v>"},</v>
          </cell>
          <cell r="AI206" t="str">
            <v>s</v>
          </cell>
          <cell r="AJ206" t="str">
            <v>c</v>
          </cell>
          <cell r="AK206" t="str">
            <v>{id:205,title: "sientatesolitarioysilenciosoSiéntate solitario y silencioso", subtitle: "Lamentaciones 3", category: "CATECUMENADO", moments: ["Entrada", "Antiguo Testamento"], url: "/cantos/resucito/s/sientatesolitarioysilencioso.html/cantos/resucito/s/sientatesolitarioysilencioso.html"},</v>
          </cell>
          <cell r="AL206" t="str">
            <v>SIÉNTATE SOLITARIO Y SILENCIOSO</v>
          </cell>
          <cell r="AM206" t="str">
            <v>siéntatesolitarioysilencioso</v>
          </cell>
          <cell r="AN206" t="str">
            <v>Lamentaciones 3</v>
          </cell>
          <cell r="AP206" t="str">
            <v>CANTO</v>
          </cell>
          <cell r="AQ206" t="str">
            <v>SIÉNTATE SOLITARIO Y SILENCIOSO</v>
          </cell>
        </row>
        <row r="207">
          <cell r="A207">
            <v>154</v>
          </cell>
          <cell r="B207" t="str">
            <v>{id:</v>
          </cell>
          <cell r="C207">
            <v>206</v>
          </cell>
          <cell r="D207" t="str">
            <v>,</v>
          </cell>
          <cell r="E207" t="str">
            <v xml:space="preserve">title: </v>
          </cell>
          <cell r="F207" t="str">
            <v>"</v>
          </cell>
          <cell r="G207" t="str">
            <v>sionmadredetodoslospueblos</v>
          </cell>
          <cell r="H207" t="str">
            <v>Sión, madre de todos los pueblos</v>
          </cell>
          <cell r="I207" t="str">
            <v>",</v>
          </cell>
          <cell r="J207" t="str">
            <v xml:space="preserve"> subtitle: </v>
          </cell>
          <cell r="K207" t="str">
            <v>"</v>
          </cell>
          <cell r="L207" t="str">
            <v>Sal 87 (86)</v>
          </cell>
          <cell r="M207" t="str">
            <v xml:space="preserve">", </v>
          </cell>
          <cell r="N207" t="str">
            <v xml:space="preserve">category: </v>
          </cell>
          <cell r="O207" t="str">
            <v>"</v>
          </cell>
          <cell r="P207" t="str">
            <v>PRECATECUMENADO</v>
          </cell>
          <cell r="Q207" t="str">
            <v>"</v>
          </cell>
          <cell r="R207" t="str">
            <v>, moments: [</v>
          </cell>
          <cell r="S207" t="str">
            <v>"</v>
          </cell>
          <cell r="T207" t="str">
            <v>Adviento</v>
          </cell>
          <cell r="U207" t="str">
            <v>", "</v>
          </cell>
          <cell r="V207" t="str">
            <v>Pascua</v>
          </cell>
          <cell r="AE207" t="str">
            <v>"], url: "</v>
          </cell>
          <cell r="AF207" t="str">
            <v>/cantos/resucito/s/sionmadredetodoslospueblos.html</v>
          </cell>
          <cell r="AG207" t="str">
            <v>/cantos/resucito/s/sionmadredetodoslospueblos.html</v>
          </cell>
          <cell r="AH207" t="str">
            <v>"},</v>
          </cell>
          <cell r="AI207" t="str">
            <v>s</v>
          </cell>
          <cell r="AJ207" t="str">
            <v>p</v>
          </cell>
          <cell r="AK207" t="str">
            <v>{id:206,title: "sionmadredetodoslospueblosSión, madre de todos los pueblos", subtitle: "Sal 87 (86)", category: "PRECATECUMENADO", moments: ["Adviento", "Pascua"], url: "/cantos/resucito/s/sionmadredetodoslospueblos.html/cantos/resucito/s/sionmadredetodoslospueblos.html"},</v>
          </cell>
          <cell r="AL207" t="str">
            <v>SIÓN, MADRE DE TODOS LOS PUEBLOS</v>
          </cell>
          <cell r="AM207" t="str">
            <v>sión,madredetodoslospueblos</v>
          </cell>
          <cell r="AN207" t="str">
            <v>Sal 87 (86)</v>
          </cell>
          <cell r="AP207" t="str">
            <v>CANTO</v>
          </cell>
          <cell r="AQ207" t="str">
            <v>SIÓN, MADRE DE TODOS LOS PUEBLOS</v>
          </cell>
        </row>
        <row r="208">
          <cell r="A208">
            <v>155</v>
          </cell>
          <cell r="B208" t="str">
            <v>{id:</v>
          </cell>
          <cell r="C208">
            <v>207</v>
          </cell>
          <cell r="D208" t="str">
            <v>,</v>
          </cell>
          <cell r="E208" t="str">
            <v xml:space="preserve">title: </v>
          </cell>
          <cell r="F208" t="str">
            <v>"</v>
          </cell>
          <cell r="G208" t="str">
            <v>solaasolo</v>
          </cell>
          <cell r="H208" t="str">
            <v>Sola a Solo</v>
          </cell>
          <cell r="I208" t="str">
            <v>",</v>
          </cell>
          <cell r="J208" t="str">
            <v xml:space="preserve"> subtitle: </v>
          </cell>
          <cell r="K208" t="str">
            <v>"</v>
          </cell>
          <cell r="L208" t="str">
            <v>(Kiko Argüello)</v>
          </cell>
          <cell r="M208" t="str">
            <v xml:space="preserve">", </v>
          </cell>
          <cell r="N208" t="str">
            <v xml:space="preserve">category: </v>
          </cell>
          <cell r="O208" t="str">
            <v>"</v>
          </cell>
          <cell r="P208" t="str">
            <v>PRECATECUMENADO</v>
          </cell>
          <cell r="Q208" t="str">
            <v>"</v>
          </cell>
          <cell r="R208" t="str">
            <v>, moments: [</v>
          </cell>
          <cell r="S208" t="str">
            <v>"</v>
          </cell>
          <cell r="T208" t="str">
            <v>Antiguo Testamento</v>
          </cell>
          <cell r="AE208" t="str">
            <v>"], url: "</v>
          </cell>
          <cell r="AF208" t="str">
            <v>/cantos/resucito/s/solaasolo.html</v>
          </cell>
          <cell r="AG208" t="str">
            <v>/cantos/resucito/s/solaasolo.html</v>
          </cell>
          <cell r="AH208" t="str">
            <v>"},</v>
          </cell>
          <cell r="AI208" t="str">
            <v>s</v>
          </cell>
          <cell r="AJ208" t="str">
            <v>p</v>
          </cell>
          <cell r="AK208" t="str">
            <v>{id:207,title: "solaasoloSola a Solo", subtitle: "(Kiko Argüello)", category: "PRECATECUMENADO", moments: ["Antiguo Testamento"], url: "/cantos/resucito/s/solaasolo.html/cantos/resucito/s/solaasolo.html"},</v>
          </cell>
          <cell r="AL208" t="str">
            <v>SOLA A SOLO</v>
          </cell>
          <cell r="AM208" t="str">
            <v>solaasolo</v>
          </cell>
          <cell r="AN208" t="str">
            <v>(Kiko Argüello)</v>
          </cell>
          <cell r="AP208" t="str">
            <v>CANTO</v>
          </cell>
          <cell r="AQ208" t="str">
            <v>SOLA A SOLO</v>
          </cell>
        </row>
        <row r="209">
          <cell r="A209">
            <v>156</v>
          </cell>
          <cell r="B209" t="str">
            <v>{id:</v>
          </cell>
          <cell r="C209">
            <v>208</v>
          </cell>
          <cell r="D209" t="str">
            <v>,</v>
          </cell>
          <cell r="E209" t="str">
            <v xml:space="preserve">title: </v>
          </cell>
          <cell r="F209" t="str">
            <v>"</v>
          </cell>
          <cell r="G209" t="str">
            <v>stabatmaterdolorosa</v>
          </cell>
          <cell r="H209" t="str">
            <v>Stabat Mater dolorosa</v>
          </cell>
          <cell r="I209" t="str">
            <v>",</v>
          </cell>
          <cell r="J209" t="str">
            <v xml:space="preserve"> subtitle: </v>
          </cell>
          <cell r="K209" t="str">
            <v>"</v>
          </cell>
          <cell r="L209" t="str">
            <v>Himno latin</v>
          </cell>
          <cell r="M209" t="str">
            <v xml:space="preserve">", </v>
          </cell>
          <cell r="N209" t="str">
            <v xml:space="preserve">category: </v>
          </cell>
          <cell r="O209" t="str">
            <v>"</v>
          </cell>
          <cell r="P209" t="str">
            <v>PRECATECUMENADO</v>
          </cell>
          <cell r="Q209" t="str">
            <v>"</v>
          </cell>
          <cell r="R209" t="str">
            <v>, moments: [</v>
          </cell>
          <cell r="S209" t="str">
            <v>"</v>
          </cell>
          <cell r="T209" t="str">
            <v>Cuaresma</v>
          </cell>
          <cell r="U209" t="str">
            <v>", "</v>
          </cell>
          <cell r="V209" t="str">
            <v>Antiguo Testamento</v>
          </cell>
          <cell r="AE209" t="str">
            <v>"], url: "</v>
          </cell>
          <cell r="AF209" t="str">
            <v>/cantos/resucito/s/stabatmaterdolorosa.html</v>
          </cell>
          <cell r="AG209" t="str">
            <v>/cantos/resucito/s/stabatmaterdolorosa.html</v>
          </cell>
          <cell r="AH209" t="str">
            <v>"},</v>
          </cell>
          <cell r="AI209" t="str">
            <v>s</v>
          </cell>
          <cell r="AJ209" t="str">
            <v>p</v>
          </cell>
          <cell r="AK209" t="str">
            <v>{id:208,title: "stabatmaterdolorosaStabat Mater dolorosa", subtitle: "Himno latin", category: "PRECATECUMENADO", moments: ["Cuaresma", "Antiguo Testamento"], url: "/cantos/resucito/s/stabatmaterdolorosa.html/cantos/resucito/s/stabatmaterdolorosa.html"},</v>
          </cell>
          <cell r="AL209" t="str">
            <v>STABAT MATER DOLOROSA</v>
          </cell>
          <cell r="AM209" t="str">
            <v>stabatmaterdolorosa</v>
          </cell>
          <cell r="AN209" t="str">
            <v>Himno latin</v>
          </cell>
          <cell r="AP209" t="str">
            <v>CANTO</v>
          </cell>
          <cell r="AQ209" t="str">
            <v>STABAT MATER DOLOROSA</v>
          </cell>
        </row>
        <row r="210">
          <cell r="A210">
            <v>244</v>
          </cell>
          <cell r="B210" t="str">
            <v>{id:</v>
          </cell>
          <cell r="C210">
            <v>209</v>
          </cell>
          <cell r="D210" t="str">
            <v>,</v>
          </cell>
          <cell r="E210" t="str">
            <v xml:space="preserve">title: </v>
          </cell>
          <cell r="F210" t="str">
            <v>"</v>
          </cell>
          <cell r="G210" t="str">
            <v>subaelesposoallenodesutalamo</v>
          </cell>
          <cell r="H210" t="str">
            <v>Suba el Esposo al leño de su tálamo</v>
          </cell>
          <cell r="I210" t="str">
            <v>",</v>
          </cell>
          <cell r="J210" t="str">
            <v xml:space="preserve"> subtitle: </v>
          </cell>
          <cell r="K210" t="str">
            <v>"</v>
          </cell>
          <cell r="L210" t="str">
            <v>Himno (San Quodvultdeus)</v>
          </cell>
          <cell r="M210" t="str">
            <v xml:space="preserve">", </v>
          </cell>
          <cell r="N210" t="str">
            <v xml:space="preserve">category: </v>
          </cell>
          <cell r="O210" t="str">
            <v>"</v>
          </cell>
          <cell r="P210" t="str">
            <v>ELECCIÓN</v>
          </cell>
          <cell r="Q210" t="str">
            <v>"</v>
          </cell>
          <cell r="R210" t="str">
            <v>, moments: [</v>
          </cell>
          <cell r="S210" t="str">
            <v>"</v>
          </cell>
          <cell r="T210" t="str">
            <v>Cuaresma</v>
          </cell>
          <cell r="U210" t="str">
            <v>", "</v>
          </cell>
          <cell r="V210" t="str">
            <v>Antiguo Testamento</v>
          </cell>
          <cell r="AE210" t="str">
            <v>"], url: "</v>
          </cell>
          <cell r="AF210" t="str">
            <v>/cantos/resucito/s/subaelesposoallenodesutalamo.html</v>
          </cell>
          <cell r="AG210" t="str">
            <v>/cantos/resucito/s/subaelesposoallenodesutalamo.html</v>
          </cell>
          <cell r="AH210" t="str">
            <v>"},</v>
          </cell>
          <cell r="AI210" t="str">
            <v>s</v>
          </cell>
          <cell r="AJ210" t="str">
            <v>e</v>
          </cell>
          <cell r="AK210" t="str">
            <v>{id:209,title: "subaelesposoallenodesutalamoSuba el Esposo al leño de su tálamo", subtitle: "Himno (San Quodvultdeus)", category: "ELECCIÓN", moments: ["Cuaresma", "Antiguo Testamento"], url: "/cantos/resucito/s/subaelesposoallenodesutalamo.html/cantos/resucito/s/subaelesposoallenodesutalamo.html"},</v>
          </cell>
          <cell r="AL210" t="str">
            <v>SUBA EL ESPOSO AL LEÑO DE SU TÁLAMO</v>
          </cell>
          <cell r="AM210" t="str">
            <v>subaelesposoalleñodesutálamo</v>
          </cell>
          <cell r="AN210" t="str">
            <v>Himno (San Quodvultdeus)</v>
          </cell>
          <cell r="AP210" t="str">
            <v>CANTO</v>
          </cell>
          <cell r="AQ210" t="str">
            <v>SUBA EL ESPOSO AL LEÑO DE SU TÁLAMO</v>
          </cell>
        </row>
        <row r="211">
          <cell r="A211">
            <v>157</v>
          </cell>
          <cell r="B211" t="str">
            <v>{id:</v>
          </cell>
          <cell r="C211">
            <v>210</v>
          </cell>
          <cell r="D211" t="str">
            <v>,</v>
          </cell>
          <cell r="E211" t="str">
            <v xml:space="preserve">title: </v>
          </cell>
          <cell r="F211" t="str">
            <v>"</v>
          </cell>
          <cell r="G211" t="str">
            <v>subediosentreaclamaciones</v>
          </cell>
          <cell r="H211" t="str">
            <v>Sube Dios entre aclamaciones</v>
          </cell>
          <cell r="I211" t="str">
            <v>",</v>
          </cell>
          <cell r="J211" t="str">
            <v xml:space="preserve"> subtitle: </v>
          </cell>
          <cell r="K211" t="str">
            <v>"</v>
          </cell>
          <cell r="L211" t="str">
            <v>Sal 47 (46)</v>
          </cell>
          <cell r="M211" t="str">
            <v xml:space="preserve">", </v>
          </cell>
          <cell r="N211" t="str">
            <v xml:space="preserve">category: </v>
          </cell>
          <cell r="O211" t="str">
            <v>"</v>
          </cell>
          <cell r="P211" t="str">
            <v>PRECATECUMENADO</v>
          </cell>
          <cell r="Q211" t="str">
            <v>"</v>
          </cell>
          <cell r="R211" t="str">
            <v>, moments: [</v>
          </cell>
          <cell r="S211" t="str">
            <v>"</v>
          </cell>
          <cell r="T211" t="str">
            <v>Final</v>
          </cell>
          <cell r="U211" t="str">
            <v>", "</v>
          </cell>
          <cell r="V211" t="str">
            <v>Antiguo Testamento</v>
          </cell>
          <cell r="AE211" t="str">
            <v>"], url: "</v>
          </cell>
          <cell r="AF211" t="str">
            <v>/cantos/resucito/s/subediosentreaclamaciones.html</v>
          </cell>
          <cell r="AG211" t="str">
            <v>/cantos/resucito/s/subediosentreaclamaciones.html</v>
          </cell>
          <cell r="AH211" t="str">
            <v>"},</v>
          </cell>
          <cell r="AI211" t="str">
            <v>s</v>
          </cell>
          <cell r="AJ211" t="str">
            <v>p</v>
          </cell>
          <cell r="AK211" t="str">
            <v>{id:210,title: "subediosentreaclamacionesSube Dios entre aclamaciones", subtitle: "Sal 47 (46)", category: "PRECATECUMENADO", moments: ["Final", "Antiguo Testamento"], url: "/cantos/resucito/s/subediosentreaclamaciones.html/cantos/resucito/s/subediosentreaclamaciones.html"},</v>
          </cell>
          <cell r="AL211" t="str">
            <v>SUBE DIOS ENTRE ACLAMACIONES</v>
          </cell>
          <cell r="AM211" t="str">
            <v>subediosentreaclamaciones</v>
          </cell>
          <cell r="AN211" t="str">
            <v>Sal 47 (46)</v>
          </cell>
          <cell r="AP211" t="str">
            <v>CANTO</v>
          </cell>
          <cell r="AQ211" t="str">
            <v>SUBE DIOS ENTRE ACLAMACIONES</v>
          </cell>
        </row>
        <row r="212">
          <cell r="A212">
            <v>220</v>
          </cell>
          <cell r="B212" t="str">
            <v>{id:</v>
          </cell>
          <cell r="C212">
            <v>211</v>
          </cell>
          <cell r="D212" t="str">
            <v>,</v>
          </cell>
          <cell r="E212" t="str">
            <v xml:space="preserve">title: </v>
          </cell>
          <cell r="F212" t="str">
            <v>"</v>
          </cell>
          <cell r="G212" t="str">
            <v>tedeum</v>
          </cell>
          <cell r="H212" t="str">
            <v>Te Deum</v>
          </cell>
          <cell r="I212" t="str">
            <v>",</v>
          </cell>
          <cell r="J212" t="str">
            <v xml:space="preserve"> subtitle: </v>
          </cell>
          <cell r="K212" t="str">
            <v>"</v>
          </cell>
          <cell r="L212" t="str">
            <v>Himno</v>
          </cell>
          <cell r="M212" t="str">
            <v xml:space="preserve">", </v>
          </cell>
          <cell r="N212" t="str">
            <v xml:space="preserve">category: </v>
          </cell>
          <cell r="O212" t="str">
            <v>"</v>
          </cell>
          <cell r="P212" t="str">
            <v>LITÚRGICOS</v>
          </cell>
          <cell r="Q212" t="str">
            <v>"</v>
          </cell>
          <cell r="R212" t="str">
            <v>, moments: [</v>
          </cell>
          <cell r="S212" t="str">
            <v>"</v>
          </cell>
          <cell r="T212" t="str">
            <v>Virgen</v>
          </cell>
          <cell r="AE212" t="str">
            <v>"], url: "</v>
          </cell>
          <cell r="AF212" t="str">
            <v>/cantos/resucito/t/tedeum.html</v>
          </cell>
          <cell r="AG212" t="str">
            <v>/cantos/resucito/t/tedeum.html</v>
          </cell>
          <cell r="AH212" t="str">
            <v>"},</v>
          </cell>
          <cell r="AI212" t="str">
            <v>t</v>
          </cell>
          <cell r="AJ212" t="str">
            <v>l</v>
          </cell>
          <cell r="AK212" t="str">
            <v>{id:211,title: "tedeumTe Deum", subtitle: "Himno", category: "LITÚRGICOS", moments: ["Virgen"], url: "/cantos/resucito/t/tedeum.html/cantos/resucito/t/tedeum.html"},</v>
          </cell>
          <cell r="AL212" t="str">
            <v>TE DEUM</v>
          </cell>
          <cell r="AM212" t="str">
            <v>tedeum</v>
          </cell>
          <cell r="AN212" t="str">
            <v>Himno</v>
          </cell>
          <cell r="AP212" t="str">
            <v>CANTO</v>
          </cell>
          <cell r="AQ212" t="str">
            <v>TE DEUM</v>
          </cell>
        </row>
        <row r="213">
          <cell r="A213">
            <v>158</v>
          </cell>
          <cell r="B213" t="str">
            <v>{id:</v>
          </cell>
          <cell r="C213">
            <v>212</v>
          </cell>
          <cell r="D213" t="str">
            <v>,</v>
          </cell>
          <cell r="E213" t="str">
            <v xml:space="preserve">title: </v>
          </cell>
          <cell r="F213" t="str">
            <v>"</v>
          </cell>
          <cell r="G213" t="str">
            <v>teestoyllamandosenor</v>
          </cell>
          <cell r="H213" t="str">
            <v>Te estoy llamando, Señor</v>
          </cell>
          <cell r="I213" t="str">
            <v>",</v>
          </cell>
          <cell r="J213" t="str">
            <v xml:space="preserve"> subtitle: </v>
          </cell>
          <cell r="K213" t="str">
            <v>"</v>
          </cell>
          <cell r="L213" t="str">
            <v>Sal 141 (140)</v>
          </cell>
          <cell r="M213" t="str">
            <v xml:space="preserve">", </v>
          </cell>
          <cell r="N213" t="str">
            <v xml:space="preserve">category: </v>
          </cell>
          <cell r="O213" t="str">
            <v>"</v>
          </cell>
          <cell r="P213" t="str">
            <v>PRECATECUMENADO</v>
          </cell>
          <cell r="Q213" t="str">
            <v>"</v>
          </cell>
          <cell r="R213" t="str">
            <v>, moments: [</v>
          </cell>
          <cell r="S213" t="str">
            <v>"</v>
          </cell>
          <cell r="T213" t="str">
            <v>Cuaresma</v>
          </cell>
          <cell r="U213" t="str">
            <v>", "</v>
          </cell>
          <cell r="V213" t="str">
            <v>Virgen</v>
          </cell>
          <cell r="AE213" t="str">
            <v>"], url: "</v>
          </cell>
          <cell r="AF213" t="str">
            <v>/cantos/resucito/t/teestoyllamandosenor.html</v>
          </cell>
          <cell r="AG213" t="str">
            <v>/cantos/resucito/t/teestoyllamandosenor.html</v>
          </cell>
          <cell r="AH213" t="str">
            <v>"},</v>
          </cell>
          <cell r="AI213" t="str">
            <v>t</v>
          </cell>
          <cell r="AJ213" t="str">
            <v>p</v>
          </cell>
          <cell r="AK213" t="str">
            <v>{id:212,title: "teestoyllamandosenorTe estoy llamando, Señor", subtitle: "Sal 141 (140)", category: "PRECATECUMENADO", moments: ["Cuaresma", "Virgen"], url: "/cantos/resucito/t/teestoyllamandosenor.html/cantos/resucito/t/teestoyllamandosenor.html"},</v>
          </cell>
          <cell r="AL213" t="str">
            <v>TE ESTOY LLAMANDO, SEÑOR</v>
          </cell>
          <cell r="AM213" t="str">
            <v>teestoyllamando,señor</v>
          </cell>
          <cell r="AN213" t="str">
            <v>Sal 141 (140)</v>
          </cell>
          <cell r="AP213" t="str">
            <v>CANTO</v>
          </cell>
          <cell r="AQ213" t="str">
            <v>TE ESTOY LLAMANDO, SEÑOR</v>
          </cell>
        </row>
        <row r="214">
          <cell r="A214">
            <v>159</v>
          </cell>
          <cell r="B214" t="str">
            <v>{id:</v>
          </cell>
          <cell r="C214">
            <v>213</v>
          </cell>
          <cell r="D214" t="str">
            <v>,</v>
          </cell>
          <cell r="E214" t="str">
            <v xml:space="preserve">title: </v>
          </cell>
          <cell r="F214" t="str">
            <v>"</v>
          </cell>
          <cell r="G214" t="str">
            <v>tehemanifestadomipecado</v>
          </cell>
          <cell r="H214" t="str">
            <v>Te he manifestado mi pecado</v>
          </cell>
          <cell r="I214" t="str">
            <v>",</v>
          </cell>
          <cell r="J214" t="str">
            <v xml:space="preserve"> subtitle: </v>
          </cell>
          <cell r="K214" t="str">
            <v>"</v>
          </cell>
          <cell r="L214" t="str">
            <v>Sal 32 (31)</v>
          </cell>
          <cell r="M214" t="str">
            <v xml:space="preserve">", </v>
          </cell>
          <cell r="N214" t="str">
            <v xml:space="preserve">category: </v>
          </cell>
          <cell r="O214" t="str">
            <v>"</v>
          </cell>
          <cell r="P214" t="str">
            <v>PRECATECUMENADO</v>
          </cell>
          <cell r="Q214" t="str">
            <v>"</v>
          </cell>
          <cell r="R214" t="str">
            <v>, moments: [</v>
          </cell>
          <cell r="S214" t="str">
            <v>"</v>
          </cell>
          <cell r="T214" t="str">
            <v>Pascua</v>
          </cell>
          <cell r="AE214" t="str">
            <v>"], url: "</v>
          </cell>
          <cell r="AF214" t="str">
            <v>/cantos/resucito/t/tehemanifestadomipecado.html</v>
          </cell>
          <cell r="AG214" t="str">
            <v>/cantos/resucito/t/tehemanifestadomipecado.html</v>
          </cell>
          <cell r="AH214" t="str">
            <v>"},</v>
          </cell>
          <cell r="AI214" t="str">
            <v>t</v>
          </cell>
          <cell r="AJ214" t="str">
            <v>p</v>
          </cell>
          <cell r="AK214" t="str">
            <v>{id:213,title: "tehemanifestadomipecadoTe he manifestado mi pecado", subtitle: "Sal 32 (31)", category: "PRECATECUMENADO", moments: ["Pascua"], url: "/cantos/resucito/t/tehemanifestadomipecado.html/cantos/resucito/t/tehemanifestadomipecado.html"},</v>
          </cell>
          <cell r="AL214" t="str">
            <v>TE HE MANIFESTADO MI PECADO</v>
          </cell>
          <cell r="AM214" t="str">
            <v>tehemanifestadomipecado</v>
          </cell>
          <cell r="AN214" t="str">
            <v>Sal 32 (31)</v>
          </cell>
          <cell r="AP214" t="str">
            <v>CANTO</v>
          </cell>
          <cell r="AQ214" t="str">
            <v>TE HE MANIFESTADO MI PECADO</v>
          </cell>
        </row>
        <row r="215">
          <cell r="A215">
            <v>236</v>
          </cell>
          <cell r="B215" t="str">
            <v>{id:</v>
          </cell>
          <cell r="C215">
            <v>214</v>
          </cell>
          <cell r="D215" t="str">
            <v>,</v>
          </cell>
          <cell r="E215" t="str">
            <v xml:space="preserve">title: </v>
          </cell>
          <cell r="F215" t="str">
            <v>"</v>
          </cell>
          <cell r="G215" t="str">
            <v>tueresmiesperanzasenor</v>
          </cell>
          <cell r="H215" t="str">
            <v>Tú eres mi esperanza, Señor</v>
          </cell>
          <cell r="I215" t="str">
            <v>",</v>
          </cell>
          <cell r="J215" t="str">
            <v xml:space="preserve"> subtitle: </v>
          </cell>
          <cell r="K215" t="str">
            <v>"</v>
          </cell>
          <cell r="L215" t="str">
            <v>Oda XXIX de Salomón</v>
          </cell>
          <cell r="M215" t="str">
            <v xml:space="preserve">", </v>
          </cell>
          <cell r="N215" t="str">
            <v xml:space="preserve">category: </v>
          </cell>
          <cell r="O215" t="str">
            <v>"</v>
          </cell>
          <cell r="P215" t="str">
            <v>CATECUMENADO</v>
          </cell>
          <cell r="Q215" t="str">
            <v>"</v>
          </cell>
          <cell r="R215" t="str">
            <v>, moments: [</v>
          </cell>
          <cell r="S215" t="str">
            <v>"</v>
          </cell>
          <cell r="T215" t="str">
            <v>Pascua</v>
          </cell>
          <cell r="U215" t="str">
            <v>", "</v>
          </cell>
          <cell r="V215" t="str">
            <v>Pentecostés</v>
          </cell>
          <cell r="W215" t="str">
            <v>", "</v>
          </cell>
          <cell r="X215" t="str">
            <v>Paz</v>
          </cell>
          <cell r="AE215" t="str">
            <v>"], url: "</v>
          </cell>
          <cell r="AF215" t="str">
            <v>/cantos/resucito/t/tueresmiesperanzasenor.html</v>
          </cell>
          <cell r="AG215" t="str">
            <v>/cantos/resucito/t/tueresmiesperanzasenor.html</v>
          </cell>
          <cell r="AH215" t="str">
            <v>"},</v>
          </cell>
          <cell r="AI215" t="str">
            <v>t</v>
          </cell>
          <cell r="AJ215" t="str">
            <v>c</v>
          </cell>
          <cell r="AK215" t="str">
            <v>{id:214,title: "tueresmiesperanzasenorTú eres mi esperanza, Señor", subtitle: "Oda XXIX de Salomón", category: "CATECUMENADO", moments: ["Pascua", "Pentecostés", "Paz"], url: "/cantos/resucito/t/tueresmiesperanzasenor.html/cantos/resucito/t/tueresmiesperanzasenor.html"},</v>
          </cell>
          <cell r="AL215" t="str">
            <v>TÚ ERES MI ESPERANZA, SEÑOR</v>
          </cell>
          <cell r="AM215" t="str">
            <v>túeresmiesperanza,señor</v>
          </cell>
          <cell r="AN215" t="str">
            <v>Oda XXIX de Salomón</v>
          </cell>
          <cell r="AP215" t="str">
            <v>CANTO</v>
          </cell>
          <cell r="AQ215" t="str">
            <v>TÚ ERES MI ESPERANZA, SEÑOR</v>
          </cell>
        </row>
        <row r="216">
          <cell r="A216">
            <v>160</v>
          </cell>
          <cell r="B216" t="str">
            <v>{id:</v>
          </cell>
          <cell r="C216">
            <v>215</v>
          </cell>
          <cell r="D216" t="str">
            <v>,</v>
          </cell>
          <cell r="E216" t="str">
            <v xml:space="preserve">title: </v>
          </cell>
          <cell r="F216" t="str">
            <v>"</v>
          </cell>
          <cell r="G216" t="str">
            <v>tuhascubiertodevergüenzalamuerte</v>
          </cell>
          <cell r="H216" t="str">
            <v>Tú has cubierto de vergüenza la muerte</v>
          </cell>
          <cell r="I216" t="str">
            <v>",</v>
          </cell>
          <cell r="J216" t="str">
            <v xml:space="preserve"> subtitle: </v>
          </cell>
          <cell r="K216" t="str">
            <v>"</v>
          </cell>
          <cell r="L216" t="str">
            <v>Homilía Pascual (Melltón de Sardes)</v>
          </cell>
          <cell r="M216" t="str">
            <v xml:space="preserve">", </v>
          </cell>
          <cell r="N216" t="str">
            <v xml:space="preserve">category: </v>
          </cell>
          <cell r="O216" t="str">
            <v>"</v>
          </cell>
          <cell r="P216" t="str">
            <v>PRECATECUMENADO</v>
          </cell>
          <cell r="Q216" t="str">
            <v>"</v>
          </cell>
          <cell r="R216" t="str">
            <v>, moments: [</v>
          </cell>
          <cell r="S216" t="str">
            <v>"</v>
          </cell>
          <cell r="T216" t="str">
            <v>Laudes/Visperas</v>
          </cell>
          <cell r="AE216" t="str">
            <v>"], url: "</v>
          </cell>
          <cell r="AF216" t="str">
            <v>/cantos/resucito/t/tuhascubiertodevergüenzalamuerte.html</v>
          </cell>
          <cell r="AG216" t="str">
            <v>/cantos/resucito/t/tuhascubiertodevergüenzalamuerte.html</v>
          </cell>
          <cell r="AH216" t="str">
            <v>"},</v>
          </cell>
          <cell r="AI216" t="str">
            <v>t</v>
          </cell>
          <cell r="AJ216" t="str">
            <v>p</v>
          </cell>
          <cell r="AK216" t="str">
            <v>{id:215,title: "tuhascubiertodevergüenzalamuerteTú has cubierto de vergüenza la muerte", subtitle: "Homilía Pascual (Melltón de Sardes)", category: "PRECATECUMENADO", moments: ["Laudes/Visperas"], url: "/cantos/resucito/t/tuhascubiertodevergüenzalamuerte.html/cantos/resucito/t/tuhascubiertodevergüenzalamuerte.html"},</v>
          </cell>
          <cell r="AL216" t="str">
            <v>TÚ HAS CUBIERTO DE VERGÜENZA LA MUERTE</v>
          </cell>
          <cell r="AM216" t="str">
            <v>túhascubiertodevergüenzalamuerte</v>
          </cell>
          <cell r="AN216" t="str">
            <v>Homilía Pascual (Melltón de Sardes)</v>
          </cell>
          <cell r="AP216" t="str">
            <v>CANTO</v>
          </cell>
          <cell r="AQ216" t="str">
            <v>TÚ HAS CUBIERTO DE VERGÜENZA LA MUERTE</v>
          </cell>
        </row>
        <row r="217">
          <cell r="A217">
            <v>161</v>
          </cell>
          <cell r="B217" t="str">
            <v>{id:</v>
          </cell>
          <cell r="C217">
            <v>216</v>
          </cell>
          <cell r="D217" t="str">
            <v>,</v>
          </cell>
          <cell r="E217" t="str">
            <v xml:space="preserve">title: </v>
          </cell>
          <cell r="F217" t="str">
            <v>"</v>
          </cell>
          <cell r="G217" t="str">
            <v>tuqueeresfiel</v>
          </cell>
          <cell r="H217" t="str">
            <v>Tú que eres fiel</v>
          </cell>
          <cell r="I217" t="str">
            <v>",</v>
          </cell>
          <cell r="J217" t="str">
            <v xml:space="preserve"> subtitle: </v>
          </cell>
          <cell r="K217" t="str">
            <v>"</v>
          </cell>
          <cell r="L217" t="str">
            <v>Sal 143 (142)</v>
          </cell>
          <cell r="M217" t="str">
            <v xml:space="preserve">", </v>
          </cell>
          <cell r="N217" t="str">
            <v xml:space="preserve">category: </v>
          </cell>
          <cell r="O217" t="str">
            <v>"</v>
          </cell>
          <cell r="P217" t="str">
            <v>PRECATECUMENADO</v>
          </cell>
          <cell r="Q217" t="str">
            <v>"</v>
          </cell>
          <cell r="R217" t="str">
            <v>, moments: [</v>
          </cell>
          <cell r="S217" t="str">
            <v>"</v>
          </cell>
          <cell r="T217" t="str">
            <v>Antiguo Testamento</v>
          </cell>
          <cell r="AE217" t="str">
            <v>"], url: "</v>
          </cell>
          <cell r="AF217" t="str">
            <v>/cantos/resucito/t/tuqueeresfiel.html</v>
          </cell>
          <cell r="AG217" t="str">
            <v>/cantos/resucito/t/tuqueeresfiel.html</v>
          </cell>
          <cell r="AH217" t="str">
            <v>"},</v>
          </cell>
          <cell r="AI217" t="str">
            <v>t</v>
          </cell>
          <cell r="AJ217" t="str">
            <v>p</v>
          </cell>
          <cell r="AK217" t="str">
            <v>{id:216,title: "tuqueeresfielTú que eres fiel", subtitle: "Sal 143 (142)", category: "PRECATECUMENADO", moments: ["Antiguo Testamento"], url: "/cantos/resucito/t/tuqueeresfiel.html/cantos/resucito/t/tuqueeresfiel.html"},</v>
          </cell>
          <cell r="AL217" t="str">
            <v>TÚ QUE ERES FIEL</v>
          </cell>
          <cell r="AM217" t="str">
            <v>túqueeresfiel</v>
          </cell>
          <cell r="AN217" t="str">
            <v>Sal 143 (142)</v>
          </cell>
          <cell r="AP217" t="str">
            <v>CANTO</v>
          </cell>
          <cell r="AQ217" t="str">
            <v>TÚ QUE ERES FIEL</v>
          </cell>
        </row>
        <row r="218">
          <cell r="A218">
            <v>162</v>
          </cell>
          <cell r="B218" t="str">
            <v>{id:</v>
          </cell>
          <cell r="C218">
            <v>217</v>
          </cell>
          <cell r="D218" t="str">
            <v>,</v>
          </cell>
          <cell r="E218" t="str">
            <v xml:space="preserve">title: </v>
          </cell>
          <cell r="F218" t="str">
            <v>"</v>
          </cell>
          <cell r="G218" t="str">
            <v>unretonobrotadeltroncodejese</v>
          </cell>
          <cell r="H218" t="str">
            <v>Un retoño brota del tronco de Jesé</v>
          </cell>
          <cell r="I218" t="str">
            <v>",</v>
          </cell>
          <cell r="J218" t="str">
            <v xml:space="preserve"> subtitle: </v>
          </cell>
          <cell r="K218" t="str">
            <v>"</v>
          </cell>
          <cell r="L218" t="str">
            <v>Isaías 11,1-11</v>
          </cell>
          <cell r="M218" t="str">
            <v xml:space="preserve">", </v>
          </cell>
          <cell r="N218" t="str">
            <v xml:space="preserve">category: </v>
          </cell>
          <cell r="O218" t="str">
            <v>"</v>
          </cell>
          <cell r="P218" t="str">
            <v>PRECATECUMENADO</v>
          </cell>
          <cell r="Q218" t="str">
            <v>"</v>
          </cell>
          <cell r="R218" t="str">
            <v>, moments: [</v>
          </cell>
          <cell r="S218" t="str">
            <v>"</v>
          </cell>
          <cell r="T218" t="str">
            <v>Cuaresma</v>
          </cell>
          <cell r="U218" t="str">
            <v>", "</v>
          </cell>
          <cell r="V218" t="str">
            <v>Antiguo Testamento</v>
          </cell>
          <cell r="AE218" t="str">
            <v>"], url: "</v>
          </cell>
          <cell r="AF218" t="str">
            <v>/cantos/resucito/u/unretonobrotadeltroncodejese.html</v>
          </cell>
          <cell r="AG218" t="str">
            <v>/cantos/resucito/u/unretonobrotadeltroncodejese.html</v>
          </cell>
          <cell r="AH218" t="str">
            <v>"},</v>
          </cell>
          <cell r="AI218" t="str">
            <v>u</v>
          </cell>
          <cell r="AJ218" t="str">
            <v>p</v>
          </cell>
          <cell r="AK218" t="str">
            <v>{id:217,title: "unretonobrotadeltroncodejeseUn retoño brota del tronco de Jesé", subtitle: "Isaías 11,1-11", category: "PRECATECUMENADO", moments: ["Cuaresma", "Antiguo Testamento"], url: "/cantos/resucito/u/unretonobrotadeltroncodejese.html/cantos/resucito/u/unretonobrotadeltroncodejese.html"},</v>
          </cell>
          <cell r="AL218" t="str">
            <v>UN RETOÑO BROTA DEL TRONCO DE JESÉ</v>
          </cell>
          <cell r="AM218" t="str">
            <v>unretoñobrotadeltroncodejesé</v>
          </cell>
          <cell r="AN218" t="str">
            <v>Isaías 11,1-11</v>
          </cell>
          <cell r="AP218" t="str">
            <v>CANTO</v>
          </cell>
          <cell r="AQ218" t="str">
            <v>UN RETOÑO BROTA DEL TRONCO DE JESÉ</v>
          </cell>
        </row>
        <row r="219">
          <cell r="A219">
            <v>163</v>
          </cell>
          <cell r="B219" t="str">
            <v>{id:</v>
          </cell>
          <cell r="C219">
            <v>218</v>
          </cell>
          <cell r="D219" t="str">
            <v>,</v>
          </cell>
          <cell r="E219" t="str">
            <v xml:space="preserve">title: </v>
          </cell>
          <cell r="F219" t="str">
            <v>"</v>
          </cell>
          <cell r="G219" t="str">
            <v>unagransenal</v>
          </cell>
          <cell r="H219" t="str">
            <v>Una gran señal</v>
          </cell>
          <cell r="I219" t="str">
            <v>",</v>
          </cell>
          <cell r="J219" t="str">
            <v xml:space="preserve"> subtitle: </v>
          </cell>
          <cell r="K219" t="str">
            <v>"</v>
          </cell>
          <cell r="L219" t="str">
            <v>Apocalipsis 12</v>
          </cell>
          <cell r="M219" t="str">
            <v xml:space="preserve">", </v>
          </cell>
          <cell r="N219" t="str">
            <v xml:space="preserve">category: </v>
          </cell>
          <cell r="O219" t="str">
            <v>"</v>
          </cell>
          <cell r="P219" t="str">
            <v>PRECATECUMENADO</v>
          </cell>
          <cell r="Q219" t="str">
            <v>"</v>
          </cell>
          <cell r="R219" t="str">
            <v>, moments: [</v>
          </cell>
          <cell r="S219" t="str">
            <v>"</v>
          </cell>
          <cell r="T219" t="str">
            <v>Adviento</v>
          </cell>
          <cell r="U219" t="str">
            <v>", "</v>
          </cell>
          <cell r="V219" t="str">
            <v>Cuaresma</v>
          </cell>
          <cell r="AE219" t="str">
            <v>"], url: "</v>
          </cell>
          <cell r="AF219" t="str">
            <v>/cantos/resucito/u/unagransenal.html</v>
          </cell>
          <cell r="AG219" t="str">
            <v>/cantos/resucito/u/unagransenal.html</v>
          </cell>
          <cell r="AH219" t="str">
            <v>"},</v>
          </cell>
          <cell r="AI219" t="str">
            <v>u</v>
          </cell>
          <cell r="AJ219" t="str">
            <v>p</v>
          </cell>
          <cell r="AK219" t="str">
            <v>{id:218,title: "unagransenalUna gran señal", subtitle: "Apocalipsis 12", category: "PRECATECUMENADO", moments: ["Adviento", "Cuaresma"], url: "/cantos/resucito/u/unagransenal.html/cantos/resucito/u/unagransenal.html"},</v>
          </cell>
          <cell r="AL219" t="str">
            <v>UNA GRAN SEÑAL</v>
          </cell>
          <cell r="AM219" t="str">
            <v>unagranseñal</v>
          </cell>
          <cell r="AN219" t="str">
            <v>Apocalipsis 12</v>
          </cell>
          <cell r="AP219" t="str">
            <v>CANTO</v>
          </cell>
          <cell r="AQ219" t="str">
            <v>UNA GRAN SEÑAL</v>
          </cell>
        </row>
        <row r="220">
          <cell r="A220">
            <v>164</v>
          </cell>
          <cell r="B220" t="str">
            <v>{id:</v>
          </cell>
          <cell r="C220">
            <v>219</v>
          </cell>
          <cell r="D220" t="str">
            <v>,</v>
          </cell>
          <cell r="E220" t="str">
            <v xml:space="preserve">title: </v>
          </cell>
          <cell r="F220" t="str">
            <v>"</v>
          </cell>
          <cell r="G220" t="str">
            <v>uriuriura</v>
          </cell>
          <cell r="H220" t="str">
            <v>Urí, urí, urá</v>
          </cell>
          <cell r="I220" t="str">
            <v>",</v>
          </cell>
          <cell r="J220" t="str">
            <v xml:space="preserve"> subtitle: </v>
          </cell>
          <cell r="K220" t="str">
            <v>"</v>
          </cell>
          <cell r="L220" t="str">
            <v>Villancico (Kiko Argüello)</v>
          </cell>
          <cell r="M220" t="str">
            <v xml:space="preserve">", </v>
          </cell>
          <cell r="N220" t="str">
            <v xml:space="preserve">category: </v>
          </cell>
          <cell r="O220" t="str">
            <v>"</v>
          </cell>
          <cell r="P220" t="str">
            <v>PRECATECUMENADO</v>
          </cell>
          <cell r="Q220" t="str">
            <v>"</v>
          </cell>
          <cell r="R220" t="str">
            <v>, moments: [</v>
          </cell>
          <cell r="S220" t="str">
            <v>"</v>
          </cell>
          <cell r="T220" t="str">
            <v>Pascua</v>
          </cell>
          <cell r="U220" t="str">
            <v>", "</v>
          </cell>
          <cell r="V220" t="str">
            <v>Virgen</v>
          </cell>
          <cell r="W220" t="str">
            <v>", "</v>
          </cell>
          <cell r="X220" t="str">
            <v>Fracción del pan</v>
          </cell>
          <cell r="AE220" t="str">
            <v>"], url: "</v>
          </cell>
          <cell r="AF220" t="str">
            <v>/cantos/resucito/u/uriuriura.html</v>
          </cell>
          <cell r="AG220" t="str">
            <v>/cantos/resucito/u/uriuriura.html</v>
          </cell>
          <cell r="AH220" t="str">
            <v>"},</v>
          </cell>
          <cell r="AI220" t="str">
            <v>u</v>
          </cell>
          <cell r="AJ220" t="str">
            <v>p</v>
          </cell>
          <cell r="AK220" t="str">
            <v>{id:219,title: "uriuriuraUrí, urí, urá", subtitle: "Villancico (Kiko Argüello)", category: "PRECATECUMENADO", moments: ["Pascua", "Virgen", "Fracción del pan"], url: "/cantos/resucito/u/uriuriura.html/cantos/resucito/u/uriuriura.html"},</v>
          </cell>
          <cell r="AL220" t="str">
            <v>URÍ, URÍ, URÁ</v>
          </cell>
          <cell r="AM220" t="str">
            <v>urí,urí,urá</v>
          </cell>
          <cell r="AN220" t="str">
            <v>Villancico (Kiko Argüello)</v>
          </cell>
          <cell r="AP220" t="str">
            <v>CANTO</v>
          </cell>
          <cell r="AQ220" t="str">
            <v>URÍ, URÍ, URÁ</v>
          </cell>
        </row>
        <row r="221">
          <cell r="A221">
            <v>165</v>
          </cell>
          <cell r="B221" t="str">
            <v>{id:</v>
          </cell>
          <cell r="C221">
            <v>220</v>
          </cell>
          <cell r="D221" t="str">
            <v>,</v>
          </cell>
          <cell r="E221" t="str">
            <v xml:space="preserve">title: </v>
          </cell>
          <cell r="F221" t="str">
            <v>"</v>
          </cell>
          <cell r="G221" t="str">
            <v>vamosyapastores</v>
          </cell>
          <cell r="H221" t="str">
            <v>Vamos ya, pastores</v>
          </cell>
          <cell r="I221" t="str">
            <v>",</v>
          </cell>
          <cell r="J221" t="str">
            <v xml:space="preserve"> subtitle: </v>
          </cell>
          <cell r="K221" t="str">
            <v>"</v>
          </cell>
          <cell r="L221" t="str">
            <v>Villancico (Kiko Argüello)</v>
          </cell>
          <cell r="M221" t="str">
            <v xml:space="preserve">", </v>
          </cell>
          <cell r="N221" t="str">
            <v xml:space="preserve">category: </v>
          </cell>
          <cell r="O221" t="str">
            <v>"</v>
          </cell>
          <cell r="P221" t="str">
            <v>PRECATECUMENADO</v>
          </cell>
          <cell r="Q221" t="str">
            <v>"</v>
          </cell>
          <cell r="R221" t="str">
            <v>, moments: [</v>
          </cell>
          <cell r="S221" t="str">
            <v>"</v>
          </cell>
          <cell r="T221" t="str">
            <v>Cuaresma</v>
          </cell>
          <cell r="U221" t="str">
            <v>", "</v>
          </cell>
          <cell r="V221" t="str">
            <v>Entrada</v>
          </cell>
          <cell r="W221" t="str">
            <v>", "</v>
          </cell>
          <cell r="X221" t="str">
            <v>Antiguo Testamento</v>
          </cell>
          <cell r="AE221" t="str">
            <v>"], url: "</v>
          </cell>
          <cell r="AF221" t="str">
            <v>/cantos/resucito/v/vamosyapastores.html</v>
          </cell>
          <cell r="AG221" t="str">
            <v>/cantos/resucito/v/vamosyapastores.html</v>
          </cell>
          <cell r="AH221" t="str">
            <v>"},</v>
          </cell>
          <cell r="AI221" t="str">
            <v>v</v>
          </cell>
          <cell r="AJ221" t="str">
            <v>p</v>
          </cell>
          <cell r="AK221" t="str">
            <v>{id:220,title: "vamosyapastoresVamos ya, pastores", subtitle: "Villancico (Kiko Argüello)", category: "PRECATECUMENADO", moments: ["Cuaresma", "Entrada", "Antiguo Testamento"], url: "/cantos/resucito/v/vamosyapastores.html/cantos/resucito/v/vamosyapastores.html"},</v>
          </cell>
          <cell r="AL221" t="str">
            <v>VAMOS YA, PASTORES</v>
          </cell>
          <cell r="AM221" t="str">
            <v>vamosya,pastores</v>
          </cell>
          <cell r="AN221" t="str">
            <v>Villancico (Kiko Argüello)</v>
          </cell>
          <cell r="AP221" t="str">
            <v>CANTO</v>
          </cell>
          <cell r="AQ221" t="str">
            <v>VAMOS YA, PASTORES</v>
          </cell>
        </row>
        <row r="222">
          <cell r="A222">
            <v>166</v>
          </cell>
          <cell r="B222" t="str">
            <v>{id:</v>
          </cell>
          <cell r="C222">
            <v>221</v>
          </cell>
          <cell r="D222" t="str">
            <v>,</v>
          </cell>
          <cell r="E222" t="str">
            <v xml:space="preserve">title: </v>
          </cell>
          <cell r="F222" t="str">
            <v>"</v>
          </cell>
          <cell r="G222" t="str">
            <v>vendellibano</v>
          </cell>
          <cell r="H222" t="str">
            <v>Ven del Líbano</v>
          </cell>
          <cell r="I222" t="str">
            <v>",</v>
          </cell>
          <cell r="J222" t="str">
            <v xml:space="preserve"> subtitle: </v>
          </cell>
          <cell r="K222" t="str">
            <v>"</v>
          </cell>
          <cell r="L222" t="str">
            <v>Cantar de los cantares 4,8ss</v>
          </cell>
          <cell r="M222" t="str">
            <v xml:space="preserve">", </v>
          </cell>
          <cell r="N222" t="str">
            <v xml:space="preserve">category: </v>
          </cell>
          <cell r="O222" t="str">
            <v>"</v>
          </cell>
          <cell r="P222" t="str">
            <v>PRECATECUMENADO</v>
          </cell>
          <cell r="Q222" t="str">
            <v>"</v>
          </cell>
          <cell r="R222" t="str">
            <v>, moments: [</v>
          </cell>
          <cell r="S222" t="str">
            <v>"</v>
          </cell>
          <cell r="T222" t="str">
            <v>Navidad</v>
          </cell>
          <cell r="U222" t="str">
            <v>", "</v>
          </cell>
          <cell r="V222" t="str">
            <v>Pentecostés</v>
          </cell>
          <cell r="W222" t="str">
            <v>", "</v>
          </cell>
          <cell r="X222" t="str">
            <v>Comunión</v>
          </cell>
          <cell r="Y222" t="str">
            <v>", "</v>
          </cell>
          <cell r="Z222" t="str">
            <v>Antiguo Testamento</v>
          </cell>
          <cell r="AE222" t="str">
            <v>"], url: "</v>
          </cell>
          <cell r="AF222" t="str">
            <v>/cantos/resucito/v/vendellibano.html</v>
          </cell>
          <cell r="AG222" t="str">
            <v>/cantos/resucito/v/vendellibano.html</v>
          </cell>
          <cell r="AH222" t="str">
            <v>"},</v>
          </cell>
          <cell r="AI222" t="str">
            <v>v</v>
          </cell>
          <cell r="AJ222" t="str">
            <v>p</v>
          </cell>
          <cell r="AK222" t="str">
            <v>{id:221,title: "vendellibanoVen del Líbano", subtitle: "Cantar de los cantares 4,8ss", category: "PRECATECUMENADO", moments: ["Navidad", "Pentecostés", "Comunión", "Antiguo Testamento"], url: "/cantos/resucito/v/vendellibano.html/cantos/resucito/v/vendellibano.html"},</v>
          </cell>
          <cell r="AL222" t="str">
            <v>VEN DEL LÍBANO</v>
          </cell>
          <cell r="AM222" t="str">
            <v>vendellíbano</v>
          </cell>
          <cell r="AN222" t="str">
            <v>Cantar de los cantares 4,8ss</v>
          </cell>
          <cell r="AP222" t="str">
            <v>CANTO</v>
          </cell>
          <cell r="AQ222" t="str">
            <v>VEN DEL LÍBANO</v>
          </cell>
        </row>
        <row r="223">
          <cell r="A223">
            <v>167</v>
          </cell>
          <cell r="B223" t="str">
            <v>{id:</v>
          </cell>
          <cell r="C223">
            <v>222</v>
          </cell>
          <cell r="D223" t="str">
            <v>,</v>
          </cell>
          <cell r="E223" t="str">
            <v xml:space="preserve">title: </v>
          </cell>
          <cell r="F223" t="str">
            <v>"</v>
          </cell>
          <cell r="G223" t="str">
            <v>venespiritusanto</v>
          </cell>
          <cell r="H223" t="str">
            <v>Ven, Espíritu Santo</v>
          </cell>
          <cell r="I223" t="str">
            <v>",</v>
          </cell>
          <cell r="J223" t="str">
            <v xml:space="preserve"> subtitle: </v>
          </cell>
          <cell r="K223" t="str">
            <v>"</v>
          </cell>
          <cell r="L223" t="str">
            <v>Secuencia de Pentecostés - Himno latin. «Veni, Sancte Spiritus»</v>
          </cell>
          <cell r="M223" t="str">
            <v xml:space="preserve">", </v>
          </cell>
          <cell r="N223" t="str">
            <v xml:space="preserve">category: </v>
          </cell>
          <cell r="O223" t="str">
            <v>"</v>
          </cell>
          <cell r="P223" t="str">
            <v>PRECATECUMENADO</v>
          </cell>
          <cell r="Q223" t="str">
            <v>"</v>
          </cell>
          <cell r="R223" t="str">
            <v>, moments: [</v>
          </cell>
          <cell r="S223" t="str">
            <v>"</v>
          </cell>
          <cell r="T223" t="str">
            <v>Adviento</v>
          </cell>
          <cell r="U223" t="str">
            <v>", "</v>
          </cell>
          <cell r="V223" t="str">
            <v>Pentecostés</v>
          </cell>
          <cell r="W223" t="str">
            <v>", "</v>
          </cell>
          <cell r="X223" t="str">
            <v>Virgen</v>
          </cell>
          <cell r="Y223" t="str">
            <v>", "</v>
          </cell>
          <cell r="Z223" t="str">
            <v>Nuevo Testamento</v>
          </cell>
          <cell r="AE223" t="str">
            <v>"], url: "</v>
          </cell>
          <cell r="AF223" t="str">
            <v>/cantos/resucito/v/venespiritusanto.html</v>
          </cell>
          <cell r="AG223" t="str">
            <v>/cantos/resucito/v/venespiritusanto.html</v>
          </cell>
          <cell r="AH223" t="str">
            <v>"},</v>
          </cell>
          <cell r="AI223" t="str">
            <v>v</v>
          </cell>
          <cell r="AJ223" t="str">
            <v>p</v>
          </cell>
          <cell r="AK223" t="str">
            <v>{id:222,title: "venespiritusantoVen, Espíritu Santo", subtitle: "Secuencia de Pentecostés - Himno latin. «Veni, Sancte Spiritus»", category: "PRECATECUMENADO", moments: ["Adviento", "Pentecostés", "Virgen", "Nuevo Testamento"], url: "/cantos/resucito/v/venespiritusanto.html/cantos/resucito/v/venespiritusanto.html"},</v>
          </cell>
          <cell r="AL223" t="str">
            <v>VEN, ESPÍRITU SANTO</v>
          </cell>
          <cell r="AM223" t="str">
            <v>ven,espíritusanto</v>
          </cell>
          <cell r="AN223" t="str">
            <v>Secuencia de Pentecostés - Himno latin. «Veni, Sancte Spiritus»</v>
          </cell>
          <cell r="AP223" t="str">
            <v>CANTO</v>
          </cell>
          <cell r="AQ223" t="str">
            <v>VEN, ESPÍRITU SANTO</v>
          </cell>
        </row>
        <row r="224">
          <cell r="A224">
            <v>168</v>
          </cell>
          <cell r="B224" t="str">
            <v>{id:</v>
          </cell>
          <cell r="C224">
            <v>223</v>
          </cell>
          <cell r="D224" t="str">
            <v>,</v>
          </cell>
          <cell r="E224" t="str">
            <v xml:space="preserve">title: </v>
          </cell>
          <cell r="F224" t="str">
            <v>"</v>
          </cell>
          <cell r="G224" t="str">
            <v>venhijodelhombre</v>
          </cell>
          <cell r="H224" t="str">
            <v>Ven, Hijo del Hombre</v>
          </cell>
          <cell r="I224" t="str">
            <v>",</v>
          </cell>
          <cell r="J224" t="str">
            <v xml:space="preserve"> subtitle: </v>
          </cell>
          <cell r="K224" t="str">
            <v>"</v>
          </cell>
          <cell r="L224" t="str">
            <v>Apocalipsis 21,17ss</v>
          </cell>
          <cell r="M224" t="str">
            <v xml:space="preserve">", </v>
          </cell>
          <cell r="N224" t="str">
            <v xml:space="preserve">category: </v>
          </cell>
          <cell r="O224" t="str">
            <v>"</v>
          </cell>
          <cell r="P224" t="str">
            <v>PRECATECUMENADO</v>
          </cell>
          <cell r="Q224" t="str">
            <v>"</v>
          </cell>
          <cell r="R224" t="str">
            <v>, moments: [</v>
          </cell>
          <cell r="S224" t="str">
            <v>"</v>
          </cell>
          <cell r="T224" t="str">
            <v>Navidad</v>
          </cell>
          <cell r="U224" t="str">
            <v>", "</v>
          </cell>
          <cell r="V224" t="str">
            <v>Niños</v>
          </cell>
          <cell r="AE224" t="str">
            <v>"], url: "</v>
          </cell>
          <cell r="AF224" t="str">
            <v>/cantos/resucito/v/venhijodelhombre.html</v>
          </cell>
          <cell r="AG224" t="str">
            <v>/cantos/resucito/v/venhijodelhombre.html</v>
          </cell>
          <cell r="AH224" t="str">
            <v>"},</v>
          </cell>
          <cell r="AI224" t="str">
            <v>v</v>
          </cell>
          <cell r="AJ224" t="str">
            <v>p</v>
          </cell>
          <cell r="AK224" t="str">
            <v>{id:223,title: "venhijodelhombreVen, Hijo del Hombre", subtitle: "Apocalipsis 21,17ss", category: "PRECATECUMENADO", moments: ["Navidad", "Niños"], url: "/cantos/resucito/v/venhijodelhombre.html/cantos/resucito/v/venhijodelhombre.html"},</v>
          </cell>
          <cell r="AL224" t="str">
            <v>VEN, HIJO DEL HOMBRE</v>
          </cell>
          <cell r="AM224" t="str">
            <v>ven,hijodelhombre</v>
          </cell>
          <cell r="AN224" t="str">
            <v>Apocalipsis 21,17ss</v>
          </cell>
          <cell r="AP224" t="str">
            <v>CANTO</v>
          </cell>
          <cell r="AQ224" t="str">
            <v>VEN, HIJO DEL HOMBRE</v>
          </cell>
        </row>
        <row r="225">
          <cell r="A225">
            <v>169</v>
          </cell>
          <cell r="B225" t="str">
            <v>{id:</v>
          </cell>
          <cell r="C225">
            <v>224</v>
          </cell>
          <cell r="D225" t="str">
            <v>,</v>
          </cell>
          <cell r="E225" t="str">
            <v xml:space="preserve">title: </v>
          </cell>
          <cell r="F225" t="str">
            <v>"</v>
          </cell>
          <cell r="G225" t="str">
            <v>venicreator</v>
          </cell>
          <cell r="H225" t="str">
            <v>Veni Creator</v>
          </cell>
          <cell r="I225" t="str">
            <v>",</v>
          </cell>
          <cell r="J225" t="str">
            <v xml:space="preserve"> subtitle: </v>
          </cell>
          <cell r="K225" t="str">
            <v>"</v>
          </cell>
          <cell r="L225" t="str">
            <v>Himno latin</v>
          </cell>
          <cell r="M225" t="str">
            <v xml:space="preserve">", </v>
          </cell>
          <cell r="N225" t="str">
            <v xml:space="preserve">category: </v>
          </cell>
          <cell r="O225" t="str">
            <v>"</v>
          </cell>
          <cell r="P225" t="str">
            <v>PRECATECUMENADO</v>
          </cell>
          <cell r="Q225" t="str">
            <v>"</v>
          </cell>
          <cell r="R225" t="str">
            <v>, moments: [</v>
          </cell>
          <cell r="S225" t="str">
            <v>"</v>
          </cell>
          <cell r="T225" t="str">
            <v>Navidad</v>
          </cell>
          <cell r="U225" t="str">
            <v>", "</v>
          </cell>
          <cell r="V225" t="str">
            <v>Niños</v>
          </cell>
          <cell r="AE225" t="str">
            <v>"], url: "</v>
          </cell>
          <cell r="AF225" t="str">
            <v>/cantos/resucito/v/venicreator.html</v>
          </cell>
          <cell r="AG225" t="str">
            <v>/cantos/resucito/v/venicreator.html</v>
          </cell>
          <cell r="AH225" t="str">
            <v>"},</v>
          </cell>
          <cell r="AI225" t="str">
            <v>v</v>
          </cell>
          <cell r="AJ225" t="str">
            <v>p</v>
          </cell>
          <cell r="AK225" t="str">
            <v>{id:224,title: "venicreatorVeni Creator", subtitle: "Himno latin", category: "PRECATECUMENADO", moments: ["Navidad", "Niños"], url: "/cantos/resucito/v/venicreator.html/cantos/resucito/v/venicreator.html"},</v>
          </cell>
          <cell r="AL225" t="str">
            <v>VENI CREATOR</v>
          </cell>
          <cell r="AM225" t="str">
            <v>venicreator</v>
          </cell>
          <cell r="AN225" t="str">
            <v>Himno latin</v>
          </cell>
          <cell r="AP225" t="str">
            <v>CANTO</v>
          </cell>
          <cell r="AQ225" t="str">
            <v>VENI CREATOR</v>
          </cell>
        </row>
        <row r="226">
          <cell r="A226">
            <v>170</v>
          </cell>
          <cell r="B226" t="str">
            <v>{id:</v>
          </cell>
          <cell r="C226">
            <v>225</v>
          </cell>
          <cell r="D226" t="str">
            <v>,</v>
          </cell>
          <cell r="E226" t="str">
            <v xml:space="preserve">title: </v>
          </cell>
          <cell r="F226" t="str">
            <v>"</v>
          </cell>
          <cell r="G226" t="str">
            <v>vieneelsenor</v>
          </cell>
          <cell r="H226" t="str">
            <v>Viene el Señor</v>
          </cell>
          <cell r="I226" t="str">
            <v>",</v>
          </cell>
          <cell r="J226" t="str">
            <v xml:space="preserve"> subtitle: </v>
          </cell>
          <cell r="K226" t="str">
            <v>"</v>
          </cell>
          <cell r="L226" t="str">
            <v>Salmo 93 (92) - Apocalipsis 1,5-7</v>
          </cell>
          <cell r="M226" t="str">
            <v xml:space="preserve">", </v>
          </cell>
          <cell r="N226" t="str">
            <v xml:space="preserve">category: </v>
          </cell>
          <cell r="O226" t="str">
            <v>"</v>
          </cell>
          <cell r="P226" t="str">
            <v>PRECATECUMENADO</v>
          </cell>
          <cell r="Q226" t="str">
            <v>"</v>
          </cell>
          <cell r="R226" t="str">
            <v>, moments: [</v>
          </cell>
          <cell r="S226" t="str">
            <v>"</v>
          </cell>
          <cell r="T226" t="str">
            <v>Entrada</v>
          </cell>
          <cell r="U226" t="str">
            <v>", "</v>
          </cell>
          <cell r="V226" t="str">
            <v>Antiguo Testamento</v>
          </cell>
          <cell r="AE226" t="str">
            <v>"], url: "</v>
          </cell>
          <cell r="AF226" t="str">
            <v>/cantos/resucito/v/vieneelsenor.html</v>
          </cell>
          <cell r="AG226" t="str">
            <v>/cantos/resucito/v/vieneelsenor.html</v>
          </cell>
          <cell r="AH226" t="str">
            <v>"},</v>
          </cell>
          <cell r="AI226" t="str">
            <v>v</v>
          </cell>
          <cell r="AJ226" t="str">
            <v>p</v>
          </cell>
          <cell r="AK226" t="str">
            <v>{id:225,title: "vieneelsenorViene el Señor", subtitle: "Salmo 93 (92) - Apocalipsis 1,5-7", category: "PRECATECUMENADO", moments: ["Entrada", "Antiguo Testamento"], url: "/cantos/resucito/v/vieneelsenor.html/cantos/resucito/v/vieneelsenor.html"},</v>
          </cell>
          <cell r="AL226" t="str">
            <v>VIENE EL SEÑOR</v>
          </cell>
          <cell r="AM226" t="str">
            <v>vieneelseñor</v>
          </cell>
          <cell r="AN226" t="str">
            <v>Salmo 93 (92) - Apocalipsis 1,5-7</v>
          </cell>
          <cell r="AP226" t="str">
            <v>CANTO</v>
          </cell>
          <cell r="AQ226" t="str">
            <v>VIENE EL SEÑOR</v>
          </cell>
        </row>
        <row r="227">
          <cell r="A227">
            <v>171</v>
          </cell>
          <cell r="B227" t="str">
            <v>{id:</v>
          </cell>
          <cell r="C227">
            <v>226</v>
          </cell>
          <cell r="D227" t="str">
            <v>,</v>
          </cell>
          <cell r="E227" t="str">
            <v xml:space="preserve">title: </v>
          </cell>
          <cell r="F227" t="str">
            <v>"</v>
          </cell>
          <cell r="G227" t="str">
            <v>virgendelamaravilla</v>
          </cell>
          <cell r="H227" t="str">
            <v>Virgen de la maravilla</v>
          </cell>
          <cell r="I227" t="str">
            <v>",</v>
          </cell>
          <cell r="J227" t="str">
            <v xml:space="preserve"> subtitle: </v>
          </cell>
          <cell r="K227" t="str">
            <v>"</v>
          </cell>
          <cell r="L227" t="str">
            <v>(Dante Allghlerl)</v>
          </cell>
          <cell r="M227" t="str">
            <v xml:space="preserve">", </v>
          </cell>
          <cell r="N227" t="str">
            <v xml:space="preserve">category: </v>
          </cell>
          <cell r="O227" t="str">
            <v>"</v>
          </cell>
          <cell r="P227" t="str">
            <v>PRECATECUMENADO</v>
          </cell>
          <cell r="Q227" t="str">
            <v>"</v>
          </cell>
          <cell r="R227" t="str">
            <v>, moments: [</v>
          </cell>
          <cell r="S227" t="str">
            <v>"</v>
          </cell>
          <cell r="T227" t="str">
            <v>Pentecostés</v>
          </cell>
          <cell r="AE227" t="str">
            <v>"], url: "</v>
          </cell>
          <cell r="AF227" t="str">
            <v>/cantos/resucito/v/virgendelamaravilla.html</v>
          </cell>
          <cell r="AG227" t="str">
            <v>/cantos/resucito/v/virgendelamaravilla.html</v>
          </cell>
          <cell r="AH227" t="str">
            <v>"},</v>
          </cell>
          <cell r="AI227" t="str">
            <v>v</v>
          </cell>
          <cell r="AJ227" t="str">
            <v>p</v>
          </cell>
          <cell r="AK227" t="str">
            <v>{id:226,title: "virgendelamaravillaVirgen de la maravilla", subtitle: "(Dante Allghlerl)", category: "PRECATECUMENADO", moments: ["Pentecostés"], url: "/cantos/resucito/v/virgendelamaravilla.html/cantos/resucito/v/virgendelamaravilla.html"},</v>
          </cell>
          <cell r="AL227" t="str">
            <v>VIRGEN DE LA MARAVILLA</v>
          </cell>
          <cell r="AM227" t="str">
            <v>virgendelamaravilla</v>
          </cell>
          <cell r="AN227" t="str">
            <v>(Dante Allghlerl)</v>
          </cell>
          <cell r="AP227" t="str">
            <v>CANTO</v>
          </cell>
          <cell r="AQ227" t="str">
            <v>VIRGEN DE LA MARAVILLA</v>
          </cell>
        </row>
        <row r="228">
          <cell r="A228">
            <v>172</v>
          </cell>
          <cell r="B228" t="str">
            <v>{id:</v>
          </cell>
          <cell r="C228">
            <v>227</v>
          </cell>
          <cell r="D228" t="str">
            <v>,</v>
          </cell>
          <cell r="E228" t="str">
            <v xml:space="preserve">title: </v>
          </cell>
          <cell r="F228" t="str">
            <v>"</v>
          </cell>
          <cell r="G228" t="str">
            <v>vividalegres</v>
          </cell>
          <cell r="H228" t="str">
            <v>Vivid alegres</v>
          </cell>
          <cell r="I228" t="str">
            <v>",</v>
          </cell>
          <cell r="J228" t="str">
            <v xml:space="preserve"> subtitle: </v>
          </cell>
          <cell r="K228" t="str">
            <v>"</v>
          </cell>
          <cell r="L228" t="str">
            <v>Filipenses 4,4ss</v>
          </cell>
          <cell r="M228" t="str">
            <v xml:space="preserve">", </v>
          </cell>
          <cell r="N228" t="str">
            <v xml:space="preserve">category: </v>
          </cell>
          <cell r="O228" t="str">
            <v>"</v>
          </cell>
          <cell r="P228" t="str">
            <v>PRECATECUMENADO</v>
          </cell>
          <cell r="Q228" t="str">
            <v>"</v>
          </cell>
          <cell r="R228" t="str">
            <v>, moments: [</v>
          </cell>
          <cell r="S228" t="str">
            <v>"</v>
          </cell>
          <cell r="T228" t="str">
            <v>Adviento</v>
          </cell>
          <cell r="U228" t="str">
            <v>", "</v>
          </cell>
          <cell r="V228" t="str">
            <v>Final</v>
          </cell>
          <cell r="W228" t="str">
            <v>", "</v>
          </cell>
          <cell r="X228" t="str">
            <v>Nuevo Testamento</v>
          </cell>
          <cell r="AE228" t="str">
            <v>"], url: "</v>
          </cell>
          <cell r="AF228" t="str">
            <v>/cantos/resucito/v/vividalegres.html</v>
          </cell>
          <cell r="AG228" t="str">
            <v>/cantos/resucito/v/vividalegres.html</v>
          </cell>
          <cell r="AH228" t="str">
            <v>"},</v>
          </cell>
          <cell r="AI228" t="str">
            <v>v</v>
          </cell>
          <cell r="AJ228" t="str">
            <v>p</v>
          </cell>
          <cell r="AK228" t="str">
            <v>{id:227,title: "vividalegresVivid alegres", subtitle: "Filipenses 4,4ss", category: "PRECATECUMENADO", moments: ["Adviento", "Final", "Nuevo Testamento"], url: "/cantos/resucito/v/vividalegres.html/cantos/resucito/v/vividalegres.html"},</v>
          </cell>
          <cell r="AL228" t="str">
            <v>VIVID ALEGRES</v>
          </cell>
          <cell r="AM228" t="str">
            <v>vividalegres</v>
          </cell>
          <cell r="AN228" t="str">
            <v>Filipenses 4,4ss</v>
          </cell>
          <cell r="AP228" t="str">
            <v>CANTO</v>
          </cell>
          <cell r="AQ228" t="str">
            <v>VIVID ALEGRES</v>
          </cell>
        </row>
        <row r="229">
          <cell r="A229">
            <v>173</v>
          </cell>
          <cell r="B229" t="str">
            <v>{id:</v>
          </cell>
          <cell r="C229">
            <v>228</v>
          </cell>
          <cell r="D229" t="str">
            <v>,</v>
          </cell>
          <cell r="E229" t="str">
            <v xml:space="preserve">title: </v>
          </cell>
          <cell r="F229" t="str">
            <v>"</v>
          </cell>
          <cell r="G229" t="str">
            <v>vosotrossoislaluzdelmundo</v>
          </cell>
          <cell r="H229" t="str">
            <v>Vosotros sois la luz del mundo</v>
          </cell>
          <cell r="I229" t="str">
            <v>",</v>
          </cell>
          <cell r="J229" t="str">
            <v xml:space="preserve"> subtitle: </v>
          </cell>
          <cell r="K229" t="str">
            <v>"</v>
          </cell>
          <cell r="L229" t="str">
            <v xml:space="preserve">Mateo 5,14ss </v>
          </cell>
          <cell r="M229" t="str">
            <v xml:space="preserve">", </v>
          </cell>
          <cell r="N229" t="str">
            <v xml:space="preserve">category: </v>
          </cell>
          <cell r="O229" t="str">
            <v>"</v>
          </cell>
          <cell r="P229" t="str">
            <v>PRECATECUMENADO</v>
          </cell>
          <cell r="Q229" t="str">
            <v>"</v>
          </cell>
          <cell r="R229" t="str">
            <v>, moments: [</v>
          </cell>
          <cell r="S229" t="str">
            <v>"</v>
          </cell>
          <cell r="T229" t="str">
            <v>Pentecostés</v>
          </cell>
          <cell r="AE229" t="str">
            <v>"], url: "</v>
          </cell>
          <cell r="AF229" t="str">
            <v>/cantos/resucito/v/vosotrossoislaluzdelmundo.html</v>
          </cell>
          <cell r="AG229" t="str">
            <v>/cantos/resucito/v/vosotrossoislaluzdelmundo.html</v>
          </cell>
          <cell r="AH229" t="str">
            <v>"},</v>
          </cell>
          <cell r="AI229" t="str">
            <v>v</v>
          </cell>
          <cell r="AJ229" t="str">
            <v>p</v>
          </cell>
          <cell r="AK229" t="str">
            <v>{id:228,title: "vosotrossoislaluzdelmundoVosotros sois la luz del mundo", subtitle: "Mateo 5,14ss ", category: "PRECATECUMENADO", moments: ["Pentecostés"], url: "/cantos/resucito/v/vosotrossoislaluzdelmundo.html/cantos/resucito/v/vosotrossoislaluzdelmundo.html"},</v>
          </cell>
          <cell r="AL229" t="str">
            <v>VOSOTROS SOIS LA LUZ DEL MUNDO</v>
          </cell>
          <cell r="AM229" t="str">
            <v>vosotrossoislaluzdelmundo</v>
          </cell>
          <cell r="AN229" t="str">
            <v xml:space="preserve">Mateo 5,14ss </v>
          </cell>
          <cell r="AP229" t="str">
            <v>CANTO</v>
          </cell>
          <cell r="AQ229" t="str">
            <v>VOSOTROS SOIS LA LUZ DEL MUNDO</v>
          </cell>
        </row>
        <row r="230">
          <cell r="A230">
            <v>174</v>
          </cell>
          <cell r="B230" t="str">
            <v>{id:</v>
          </cell>
          <cell r="C230">
            <v>229</v>
          </cell>
          <cell r="D230" t="str">
            <v>,</v>
          </cell>
          <cell r="E230" t="str">
            <v xml:space="preserve">title: </v>
          </cell>
          <cell r="F230" t="str">
            <v>"</v>
          </cell>
          <cell r="G230" t="str">
            <v>yavienemidios</v>
          </cell>
          <cell r="H230" t="str">
            <v>Ya viene mi Dios</v>
          </cell>
          <cell r="I230" t="str">
            <v>",</v>
          </cell>
          <cell r="J230" t="str">
            <v xml:space="preserve"> subtitle: </v>
          </cell>
          <cell r="K230" t="str">
            <v>"</v>
          </cell>
          <cell r="L230" t="str">
            <v>Villancico (Kiko Argüello)</v>
          </cell>
          <cell r="M230" t="str">
            <v xml:space="preserve">", </v>
          </cell>
          <cell r="N230" t="str">
            <v xml:space="preserve">category: </v>
          </cell>
          <cell r="O230" t="str">
            <v>"</v>
          </cell>
          <cell r="P230" t="str">
            <v>PRECATECUMENADO</v>
          </cell>
          <cell r="Q230" t="str">
            <v>"</v>
          </cell>
          <cell r="R230" t="str">
            <v>, moments: [</v>
          </cell>
          <cell r="S230" t="str">
            <v>"</v>
          </cell>
          <cell r="T230" t="str">
            <v>Adviento</v>
          </cell>
          <cell r="U230" t="str">
            <v>", "</v>
          </cell>
          <cell r="V230" t="str">
            <v>Pentecostés</v>
          </cell>
          <cell r="W230" t="str">
            <v>", "</v>
          </cell>
          <cell r="X230" t="str">
            <v>Antiguo Testamento</v>
          </cell>
          <cell r="Y230" t="str">
            <v>", "</v>
          </cell>
          <cell r="Z230" t="str">
            <v>Nuevo Testamento</v>
          </cell>
          <cell r="AE230" t="str">
            <v>"], url: "</v>
          </cell>
          <cell r="AF230" t="str">
            <v>/cantos/resucito/y/yavienemidios.html</v>
          </cell>
          <cell r="AG230" t="str">
            <v>/cantos/resucito/y/yavienemidios.html</v>
          </cell>
          <cell r="AH230" t="str">
            <v>"},</v>
          </cell>
          <cell r="AI230" t="str">
            <v>y</v>
          </cell>
          <cell r="AJ230" t="str">
            <v>p</v>
          </cell>
          <cell r="AK230" t="str">
            <v>{id:229,title: "yavienemidiosYa viene mi Dios", subtitle: "Villancico (Kiko Argüello)", category: "PRECATECUMENADO", moments: ["Adviento", "Pentecostés", "Antiguo Testamento", "Nuevo Testamento"], url: "/cantos/resucito/y/yavienemidios.html/cantos/resucito/y/yavienemidios.html"},</v>
          </cell>
          <cell r="AL230" t="str">
            <v>YA VIENE MI DIOS</v>
          </cell>
          <cell r="AM230" t="str">
            <v>yavienemidios</v>
          </cell>
          <cell r="AN230" t="str">
            <v>Villancico (Kiko Argüello)</v>
          </cell>
          <cell r="AP230" t="str">
            <v>CANTO</v>
          </cell>
          <cell r="AQ230" t="str">
            <v>YA VIENE MI DIOS</v>
          </cell>
        </row>
        <row r="231">
          <cell r="A231">
            <v>175</v>
          </cell>
          <cell r="B231" t="str">
            <v>{id:</v>
          </cell>
          <cell r="C231">
            <v>230</v>
          </cell>
          <cell r="D231" t="str">
            <v>,</v>
          </cell>
          <cell r="E231" t="str">
            <v xml:space="preserve">title: </v>
          </cell>
          <cell r="F231" t="str">
            <v>"</v>
          </cell>
          <cell r="G231" t="str">
            <v>yahvehtueresmidios</v>
          </cell>
          <cell r="H231" t="str">
            <v>Yahveh, tú eres mi Dios</v>
          </cell>
          <cell r="I231" t="str">
            <v>",</v>
          </cell>
          <cell r="J231" t="str">
            <v xml:space="preserve"> subtitle: </v>
          </cell>
          <cell r="K231" t="str">
            <v>"</v>
          </cell>
          <cell r="L231" t="str">
            <v>Isaías 25,1-8</v>
          </cell>
          <cell r="M231" t="str">
            <v xml:space="preserve">", </v>
          </cell>
          <cell r="N231" t="str">
            <v xml:space="preserve">category: </v>
          </cell>
          <cell r="O231" t="str">
            <v>"</v>
          </cell>
          <cell r="P231" t="str">
            <v>PRECATECUMENADO</v>
          </cell>
          <cell r="Q231" t="str">
            <v>"</v>
          </cell>
          <cell r="R231" t="str">
            <v>, moments: [</v>
          </cell>
          <cell r="S231" t="str">
            <v>"</v>
          </cell>
          <cell r="T231" t="str">
            <v>Virgen</v>
          </cell>
          <cell r="AE231" t="str">
            <v>"], url: "</v>
          </cell>
          <cell r="AF231" t="str">
            <v>/cantos/resucito/y/yahvehtueresmidios.html</v>
          </cell>
          <cell r="AG231" t="str">
            <v>/cantos/resucito/y/yahvehtueresmidios.html</v>
          </cell>
          <cell r="AH231" t="str">
            <v>"},</v>
          </cell>
          <cell r="AI231" t="str">
            <v>y</v>
          </cell>
          <cell r="AJ231" t="str">
            <v>p</v>
          </cell>
          <cell r="AK231" t="str">
            <v>{id:230,title: "yahvehtueresmidiosYahveh, tú eres mi Dios", subtitle: "Isaías 25,1-8", category: "PRECATECUMENADO", moments: ["Virgen"], url: "/cantos/resucito/y/yahvehtueresmidios.html/cantos/resucito/y/yahvehtueresmidios.html"},</v>
          </cell>
          <cell r="AL231" t="str">
            <v>YAHVEH, TÚ ERES MI DIOS</v>
          </cell>
          <cell r="AM231" t="str">
            <v>yahveh,túeresmidios</v>
          </cell>
          <cell r="AN231" t="str">
            <v>Isaías 25,1-8</v>
          </cell>
          <cell r="AP231" t="str">
            <v>CANTO</v>
          </cell>
          <cell r="AQ231" t="str">
            <v>YAHVEH, TÚ ERES MI DIOS</v>
          </cell>
        </row>
        <row r="232">
          <cell r="A232">
            <v>176</v>
          </cell>
          <cell r="B232" t="str">
            <v>{id:</v>
          </cell>
          <cell r="C232">
            <v>231</v>
          </cell>
          <cell r="D232" t="str">
            <v>,</v>
          </cell>
          <cell r="E232" t="str">
            <v xml:space="preserve">title: </v>
          </cell>
          <cell r="F232" t="str">
            <v>"</v>
          </cell>
          <cell r="G232" t="str">
            <v>yoteamosenor</v>
          </cell>
          <cell r="H232" t="str">
            <v>Yo te amo, Señor</v>
          </cell>
          <cell r="I232" t="str">
            <v>",</v>
          </cell>
          <cell r="J232" t="str">
            <v xml:space="preserve"> subtitle: </v>
          </cell>
          <cell r="K232" t="str">
            <v>"</v>
          </cell>
          <cell r="L232" t="str">
            <v>Sal 18 (17)</v>
          </cell>
          <cell r="M232" t="str">
            <v xml:space="preserve">", </v>
          </cell>
          <cell r="N232" t="str">
            <v xml:space="preserve">category: </v>
          </cell>
          <cell r="O232" t="str">
            <v>"</v>
          </cell>
          <cell r="P232" t="str">
            <v>PRECATECUMENADO</v>
          </cell>
          <cell r="Q232" t="str">
            <v>"</v>
          </cell>
          <cell r="R232" t="str">
            <v>, moments: [</v>
          </cell>
          <cell r="S232" t="str">
            <v>"</v>
          </cell>
          <cell r="T232" t="str">
            <v>Adviento</v>
          </cell>
          <cell r="U232" t="str">
            <v>", "</v>
          </cell>
          <cell r="V232" t="str">
            <v>Niños</v>
          </cell>
          <cell r="W232" t="str">
            <v>", "</v>
          </cell>
          <cell r="X232" t="str">
            <v>Nuevo Testamento</v>
          </cell>
          <cell r="AE232" t="str">
            <v>"], url: "</v>
          </cell>
          <cell r="AF232" t="str">
            <v>/cantos/resucito/y/yoteamosenor.html</v>
          </cell>
          <cell r="AG232" t="str">
            <v>/cantos/resucito/y/yoteamosenor.html</v>
          </cell>
          <cell r="AH232" t="str">
            <v>"},</v>
          </cell>
          <cell r="AI232" t="str">
            <v>y</v>
          </cell>
          <cell r="AJ232" t="str">
            <v>p</v>
          </cell>
          <cell r="AK232" t="str">
            <v>{id:231,title: "yoteamosenorYo te amo, Señor", subtitle: "Sal 18 (17)", category: "PRECATECUMENADO", moments: ["Adviento", "Niños", "Nuevo Testamento"], url: "/cantos/resucito/y/yoteamosenor.html/cantos/resucito/y/yoteamosenor.html"},</v>
          </cell>
          <cell r="AL232" t="str">
            <v>YO TE AMO, SEÑOR</v>
          </cell>
          <cell r="AM232" t="str">
            <v>yoteamo,señor</v>
          </cell>
          <cell r="AN232" t="str">
            <v>Sal 18 (17)</v>
          </cell>
          <cell r="AP232" t="str">
            <v>CANTO</v>
          </cell>
          <cell r="AQ232" t="str">
            <v>YO TE AMO, SEÑOR</v>
          </cell>
        </row>
        <row r="233">
          <cell r="A233">
            <v>177</v>
          </cell>
          <cell r="B233" t="str">
            <v>{id:</v>
          </cell>
          <cell r="C233">
            <v>232</v>
          </cell>
          <cell r="D233" t="str">
            <v>,</v>
          </cell>
          <cell r="E233" t="str">
            <v xml:space="preserve">title: </v>
          </cell>
          <cell r="F233" t="str">
            <v>"</v>
          </cell>
          <cell r="G233" t="str">
            <v>yovengoareunir</v>
          </cell>
          <cell r="H233" t="str">
            <v>Yo vengo a reunir</v>
          </cell>
          <cell r="I233" t="str">
            <v>",</v>
          </cell>
          <cell r="J233" t="str">
            <v xml:space="preserve"> subtitle: </v>
          </cell>
          <cell r="K233" t="str">
            <v>"</v>
          </cell>
          <cell r="L233" t="str">
            <v>Isaías 66,18-21</v>
          </cell>
          <cell r="M233" t="str">
            <v xml:space="preserve">", </v>
          </cell>
          <cell r="N233" t="str">
            <v xml:space="preserve">category: </v>
          </cell>
          <cell r="O233" t="str">
            <v>"</v>
          </cell>
          <cell r="P233" t="str">
            <v>PRECATECUMENADO</v>
          </cell>
          <cell r="Q233" t="str">
            <v>"</v>
          </cell>
          <cell r="R233" t="str">
            <v>, moments: [</v>
          </cell>
          <cell r="S233" t="str">
            <v>"</v>
          </cell>
          <cell r="T233" t="str">
            <v>Nuevo Testamento</v>
          </cell>
          <cell r="AE233" t="str">
            <v>"], url: "</v>
          </cell>
          <cell r="AF233" t="str">
            <v>/cantos/resucito/y/yovengoareunir.html</v>
          </cell>
          <cell r="AG233" t="str">
            <v>/cantos/resucito/y/yovengoareunir.html</v>
          </cell>
          <cell r="AH233" t="str">
            <v>"},</v>
          </cell>
          <cell r="AI233" t="str">
            <v>y</v>
          </cell>
          <cell r="AJ233" t="str">
            <v>p</v>
          </cell>
          <cell r="AK233" t="str">
            <v>{id:232,title: "yovengoareunirYo vengo a reunir", subtitle: "Isaías 66,18-21", category: "PRECATECUMENADO", moments: ["Nuevo Testamento"], url: "/cantos/resucito/y/yovengoareunir.html/cantos/resucito/y/yovengoareunir.html"},</v>
          </cell>
          <cell r="AL233" t="str">
            <v>YO VENGO A REUNIR</v>
          </cell>
          <cell r="AM233" t="str">
            <v>yovengoareunir</v>
          </cell>
          <cell r="AN233" t="str">
            <v>Isaías 66,18-21</v>
          </cell>
          <cell r="AP233" t="str">
            <v>CANTO</v>
          </cell>
          <cell r="AQ233" t="str">
            <v>YO VENGO A REUNIR</v>
          </cell>
        </row>
        <row r="234">
          <cell r="A234">
            <v>178</v>
          </cell>
          <cell r="B234" t="str">
            <v>{id:</v>
          </cell>
          <cell r="C234">
            <v>233</v>
          </cell>
          <cell r="D234" t="str">
            <v>,</v>
          </cell>
          <cell r="E234" t="str">
            <v xml:space="preserve">title: </v>
          </cell>
          <cell r="F234" t="str">
            <v>"</v>
          </cell>
          <cell r="G234" t="str">
            <v>zaqueo</v>
          </cell>
          <cell r="H234" t="str">
            <v>Zaqueo</v>
          </cell>
          <cell r="I234" t="str">
            <v>",</v>
          </cell>
          <cell r="J234" t="str">
            <v xml:space="preserve"> subtitle: </v>
          </cell>
          <cell r="K234" t="str">
            <v>"</v>
          </cell>
          <cell r="L234" t="str">
            <v>Lucas 19,1-10</v>
          </cell>
          <cell r="M234" t="str">
            <v xml:space="preserve">", </v>
          </cell>
          <cell r="N234" t="str">
            <v xml:space="preserve">category: </v>
          </cell>
          <cell r="O234" t="str">
            <v>"</v>
          </cell>
          <cell r="P234" t="str">
            <v>PRECATECUMENADO</v>
          </cell>
          <cell r="Q234" t="str">
            <v>"</v>
          </cell>
          <cell r="R234" t="str">
            <v>, moments: [</v>
          </cell>
          <cell r="S234" t="str">
            <v>"</v>
          </cell>
          <cell r="T234" t="str">
            <v>Navidad</v>
          </cell>
          <cell r="U234" t="str">
            <v>", "</v>
          </cell>
          <cell r="V234" t="str">
            <v>Niños</v>
          </cell>
          <cell r="AE234" t="str">
            <v>"], url: "</v>
          </cell>
          <cell r="AF234" t="str">
            <v>/cantos/resucito/z/zaqueo.html</v>
          </cell>
          <cell r="AG234" t="str">
            <v>/cantos/resucito/z/zaqueo.html</v>
          </cell>
          <cell r="AH234" t="str">
            <v>"},</v>
          </cell>
          <cell r="AI234" t="str">
            <v>z</v>
          </cell>
          <cell r="AJ234" t="str">
            <v>p</v>
          </cell>
          <cell r="AK234" t="str">
            <v>{id:233,title: "zaqueoZaqueo", subtitle: "Lucas 19,1-10", category: "PRECATECUMENADO", moments: ["Navidad", "Niños"], url: "/cantos/resucito/z/zaqueo.html/cantos/resucito/z/zaqueo.html"},</v>
          </cell>
          <cell r="AL234" t="str">
            <v>ZAQUEO</v>
          </cell>
          <cell r="AM234" t="str">
            <v>zaqueo</v>
          </cell>
          <cell r="AN234" t="str">
            <v>Lucas 19,1-10</v>
          </cell>
          <cell r="AP234" t="str">
            <v>CANTO</v>
          </cell>
          <cell r="AQ234" t="str">
            <v>ZAQUEO</v>
          </cell>
        </row>
        <row r="235">
          <cell r="A235">
            <v>245</v>
          </cell>
          <cell r="B235" t="str">
            <v>{id:</v>
          </cell>
          <cell r="C235">
            <v>234</v>
          </cell>
          <cell r="D235" t="str">
            <v>,</v>
          </cell>
          <cell r="E235" t="str">
            <v xml:space="preserve">title: </v>
          </cell>
          <cell r="F235" t="str">
            <v>"</v>
          </cell>
          <cell r="G235" t="str">
            <v>prountuariodeacordes</v>
          </cell>
          <cell r="H235" t="str">
            <v>Prountuario de Acordes</v>
          </cell>
          <cell r="I235" t="str">
            <v>",</v>
          </cell>
          <cell r="J235" t="str">
            <v xml:space="preserve"> subtitle: </v>
          </cell>
          <cell r="K235" t="str">
            <v>"</v>
          </cell>
          <cell r="L235" t="str">
            <v>Notas</v>
          </cell>
          <cell r="M235" t="str">
            <v xml:space="preserve">", </v>
          </cell>
          <cell r="N235" t="str">
            <v xml:space="preserve">category: </v>
          </cell>
          <cell r="O235" t="str">
            <v>"</v>
          </cell>
          <cell r="P235" t="str">
            <v>PRECATECUMENADO</v>
          </cell>
          <cell r="Q235" t="str">
            <v>"</v>
          </cell>
          <cell r="R235" t="str">
            <v>, moments: [</v>
          </cell>
          <cell r="S235" t="str">
            <v>"</v>
          </cell>
          <cell r="T235" t="str">
            <v>Cuaresma</v>
          </cell>
          <cell r="U235" t="str">
            <v>", "</v>
          </cell>
          <cell r="V235" t="str">
            <v>Laudes/Visperas</v>
          </cell>
          <cell r="W235" t="str">
            <v>", "</v>
          </cell>
          <cell r="X235" t="str">
            <v>Antiguo Testamento</v>
          </cell>
          <cell r="AE235" t="str">
            <v>"], url: "</v>
          </cell>
          <cell r="AF235" t="str">
            <v>/cantos/resucito/p/prountuariodeacordes.html</v>
          </cell>
          <cell r="AG235" t="str">
            <v>/cantos/resucito/p/prountuariodeacordes.html</v>
          </cell>
          <cell r="AH235" t="str">
            <v>"},</v>
          </cell>
          <cell r="AI235" t="str">
            <v>p</v>
          </cell>
          <cell r="AJ235" t="str">
            <v>p</v>
          </cell>
          <cell r="AK235" t="str">
            <v>{id:234,title: "prountuariodeacordesPrountuario de Acordes", subtitle: "Notas", category: "PRECATECUMENADO", moments: ["Cuaresma", "Laudes/Visperas", "Antiguo Testamento"], url: "/cantos/resucito/p/prountuariodeacordes.html/cantos/resucito/p/prountuariodeacordes.html"},</v>
          </cell>
          <cell r="AL235" t="str">
            <v>PROUNTUARIO DE ACORDES</v>
          </cell>
          <cell r="AM235" t="str">
            <v>prountuariodeacordes</v>
          </cell>
          <cell r="AN235" t="str">
            <v>Notas</v>
          </cell>
          <cell r="AP235" t="str">
            <v>CANTO</v>
          </cell>
          <cell r="AQ235" t="str">
            <v>PROUNTUARIO DE ACORDES</v>
          </cell>
        </row>
        <row r="236">
          <cell r="A236">
            <v>246</v>
          </cell>
          <cell r="B236" t="str">
            <v>{id:</v>
          </cell>
          <cell r="C236">
            <v>235</v>
          </cell>
          <cell r="D236" t="str">
            <v>,</v>
          </cell>
          <cell r="E236" t="str">
            <v xml:space="preserve">title: </v>
          </cell>
          <cell r="F236" t="str">
            <v>"</v>
          </cell>
          <cell r="G236" t="str">
            <v>librodecantoenpdf</v>
          </cell>
          <cell r="H236" t="str">
            <v>Libro de Canto en PDF</v>
          </cell>
          <cell r="I236" t="str">
            <v>",</v>
          </cell>
          <cell r="J236" t="str">
            <v xml:space="preserve"> subtitle: </v>
          </cell>
          <cell r="K236" t="str">
            <v>"</v>
          </cell>
          <cell r="L236" t="str">
            <v xml:space="preserve">Cantos del Camino Neo Catecumenal </v>
          </cell>
          <cell r="M236" t="str">
            <v xml:space="preserve">", </v>
          </cell>
          <cell r="N236" t="str">
            <v xml:space="preserve">category: </v>
          </cell>
          <cell r="O236" t="str">
            <v>"</v>
          </cell>
          <cell r="P236" t="str">
            <v>CATECUMENADO</v>
          </cell>
          <cell r="Q236" t="str">
            <v>"</v>
          </cell>
          <cell r="R236" t="str">
            <v>, moments: [</v>
          </cell>
          <cell r="S236" t="str">
            <v>"</v>
          </cell>
          <cell r="T236" t="str">
            <v>Antiguo Testamento</v>
          </cell>
          <cell r="AE236" t="str">
            <v>"], url: "</v>
          </cell>
          <cell r="AF236" t="str">
            <v>/cantos/resucito/l/librodecantoenpdf.html</v>
          </cell>
          <cell r="AG236" t="str">
            <v>/cantos/resucito/l/librodecantoenpdf.html</v>
          </cell>
          <cell r="AH236" t="str">
            <v>"},</v>
          </cell>
          <cell r="AI236" t="str">
            <v>l</v>
          </cell>
          <cell r="AJ236" t="str">
            <v>c</v>
          </cell>
          <cell r="AK236" t="str">
            <v>{id:235,title: "librodecantoenpdfLibro de Canto en PDF", subtitle: "Cantos del Camino Neo Catecumenal ", category: "CATECUMENADO", moments: ["Antiguo Testamento"], url: "/cantos/resucito/l/librodecantoenpdf.html/cantos/resucito/l/librodecantoenpdf.html"},</v>
          </cell>
          <cell r="AL236" t="str">
            <v>LIBRO DE CANTO EN PDF</v>
          </cell>
          <cell r="AM236" t="str">
            <v>librodecantoenpdf</v>
          </cell>
          <cell r="AN236" t="str">
            <v xml:space="preserve">Cantos del Camino Neo Catecumenal </v>
          </cell>
          <cell r="AP236" t="str">
            <v>CANTO</v>
          </cell>
          <cell r="AQ236" t="str">
            <v>LIBRO DE CANTO EN PDF</v>
          </cell>
        </row>
        <row r="237">
          <cell r="B237" t="str">
            <v>{id:</v>
          </cell>
          <cell r="D237" t="str">
            <v>,</v>
          </cell>
          <cell r="E237" t="str">
            <v xml:space="preserve">title: </v>
          </cell>
          <cell r="F237" t="str">
            <v>"</v>
          </cell>
          <cell r="G237" t="str">
            <v/>
          </cell>
          <cell r="I237" t="str">
            <v>",</v>
          </cell>
          <cell r="J237" t="str">
            <v xml:space="preserve"> subtitle: </v>
          </cell>
          <cell r="K237" t="str">
            <v>"</v>
          </cell>
          <cell r="M237" t="str">
            <v xml:space="preserve">", </v>
          </cell>
          <cell r="N237" t="str">
            <v xml:space="preserve">category: </v>
          </cell>
          <cell r="O237" t="str">
            <v>"</v>
          </cell>
          <cell r="Q237" t="str">
            <v>"</v>
          </cell>
          <cell r="R237" t="str">
            <v>, moments: [</v>
          </cell>
          <cell r="S237" t="str">
            <v>"</v>
          </cell>
          <cell r="T237" t="str">
            <v>Entrada</v>
          </cell>
          <cell r="U237" t="str">
            <v>", "</v>
          </cell>
          <cell r="V237" t="str">
            <v>Final</v>
          </cell>
          <cell r="W237" t="str">
            <v>", "</v>
          </cell>
          <cell r="X237" t="str">
            <v>Antiguo Testamento</v>
          </cell>
          <cell r="AE237" t="str">
            <v>"], url: "</v>
          </cell>
          <cell r="AF237" t="str">
            <v>/cantos/resucito//.html</v>
          </cell>
          <cell r="AG237" t="str">
            <v>/cantos/resucito//.html</v>
          </cell>
          <cell r="AH237" t="str">
            <v>"},</v>
          </cell>
          <cell r="AI237" t="str">
            <v/>
          </cell>
          <cell r="AJ237" t="str">
            <v/>
          </cell>
          <cell r="AK237" t="str">
            <v>{id:,title: "", subtitle: "", category: "", moments: ["Entrada", "Final", "Antiguo Testamento"], url: "/cantos/resucito//.html/cantos/resucito//.html"},</v>
          </cell>
          <cell r="AL237" t="str">
            <v/>
          </cell>
          <cell r="AM237" t="str">
            <v/>
          </cell>
          <cell r="AN237">
            <v>0</v>
          </cell>
          <cell r="AP237" t="str">
            <v>CANTO</v>
          </cell>
        </row>
        <row r="238">
          <cell r="B238" t="str">
            <v>{id:</v>
          </cell>
          <cell r="D238" t="str">
            <v>,</v>
          </cell>
          <cell r="E238" t="str">
            <v xml:space="preserve">title: </v>
          </cell>
          <cell r="F238" t="str">
            <v>"</v>
          </cell>
          <cell r="G238" t="str">
            <v/>
          </cell>
          <cell r="I238" t="str">
            <v>",</v>
          </cell>
          <cell r="J238" t="str">
            <v xml:space="preserve"> subtitle: </v>
          </cell>
          <cell r="K238" t="str">
            <v>"</v>
          </cell>
          <cell r="M238" t="str">
            <v xml:space="preserve">", </v>
          </cell>
          <cell r="N238" t="str">
            <v xml:space="preserve">category: </v>
          </cell>
          <cell r="O238" t="str">
            <v>"</v>
          </cell>
          <cell r="Q238" t="str">
            <v>"</v>
          </cell>
          <cell r="R238" t="str">
            <v>, moments: [</v>
          </cell>
          <cell r="S238" t="str">
            <v>"</v>
          </cell>
          <cell r="T238" t="str">
            <v>Cuaresma</v>
          </cell>
          <cell r="U238" t="str">
            <v>", "</v>
          </cell>
          <cell r="V238" t="str">
            <v>Laudes/Visperas</v>
          </cell>
          <cell r="W238" t="str">
            <v>", "</v>
          </cell>
          <cell r="X238" t="str">
            <v>Entrada</v>
          </cell>
          <cell r="Y238" t="str">
            <v>", "</v>
          </cell>
          <cell r="Z238" t="str">
            <v>Comunión</v>
          </cell>
          <cell r="AA238" t="str">
            <v>", "</v>
          </cell>
          <cell r="AB238" t="str">
            <v>Nuevo Testamento</v>
          </cell>
          <cell r="AE238" t="str">
            <v>"], url: "</v>
          </cell>
          <cell r="AF238" t="str">
            <v>/cantos/resucito//.html</v>
          </cell>
          <cell r="AG238" t="str">
            <v>/cantos/resucito//.html</v>
          </cell>
          <cell r="AH238" t="str">
            <v>"},</v>
          </cell>
          <cell r="AI238" t="str">
            <v/>
          </cell>
          <cell r="AJ238" t="str">
            <v/>
          </cell>
          <cell r="AK238" t="str">
            <v>{id:,title: "", subtitle: "", category: "", moments: ["Cuaresma", "Laudes/Visperas", "Entrada", "Comunión", "Nuevo Testamento"], url: "/cantos/resucito//.html/cantos/resucito//.html"},</v>
          </cell>
          <cell r="AL238" t="str">
            <v/>
          </cell>
          <cell r="AM238" t="str">
            <v/>
          </cell>
          <cell r="AN238">
            <v>0</v>
          </cell>
          <cell r="AP238" t="str">
            <v>CANTO</v>
          </cell>
        </row>
        <row r="239">
          <cell r="B239" t="str">
            <v>{id:</v>
          </cell>
          <cell r="D239" t="str">
            <v>,</v>
          </cell>
          <cell r="E239" t="str">
            <v xml:space="preserve">title: </v>
          </cell>
          <cell r="F239" t="str">
            <v>"</v>
          </cell>
          <cell r="G239" t="str">
            <v/>
          </cell>
          <cell r="I239" t="str">
            <v>",</v>
          </cell>
          <cell r="J239" t="str">
            <v xml:space="preserve"> subtitle: </v>
          </cell>
          <cell r="K239" t="str">
            <v>"</v>
          </cell>
          <cell r="M239" t="str">
            <v xml:space="preserve">", </v>
          </cell>
          <cell r="N239" t="str">
            <v xml:space="preserve">category: </v>
          </cell>
          <cell r="O239" t="str">
            <v>"</v>
          </cell>
          <cell r="Q239" t="str">
            <v>"</v>
          </cell>
          <cell r="R239" t="str">
            <v>, moments: [</v>
          </cell>
          <cell r="S239" t="str">
            <v>"</v>
          </cell>
          <cell r="T239" t="str">
            <v>Notas</v>
          </cell>
          <cell r="U239" t="str">
            <v>", "</v>
          </cell>
          <cell r="AE239" t="str">
            <v>"], url: "</v>
          </cell>
          <cell r="AF239" t="str">
            <v>/cantos/resucito//.html</v>
          </cell>
          <cell r="AG239" t="str">
            <v>/cantos/resucito//.html</v>
          </cell>
          <cell r="AH239" t="str">
            <v>"},</v>
          </cell>
          <cell r="AI239" t="str">
            <v/>
          </cell>
          <cell r="AJ239" t="str">
            <v/>
          </cell>
          <cell r="AK239" t="str">
            <v>{id:,title: "", subtitle: "", category: "", moments: ["Notas", ""], url: "/cantos/resucito//.html/cantos/resucito//.html"},</v>
          </cell>
          <cell r="AL239" t="str">
            <v/>
          </cell>
          <cell r="AM239" t="str">
            <v/>
          </cell>
          <cell r="AN239">
            <v>0</v>
          </cell>
          <cell r="AP239" t="str">
            <v>CANTO</v>
          </cell>
        </row>
        <row r="240">
          <cell r="B240" t="str">
            <v>{id:</v>
          </cell>
          <cell r="D240" t="str">
            <v>,</v>
          </cell>
          <cell r="E240" t="str">
            <v xml:space="preserve">title: </v>
          </cell>
          <cell r="F240" t="str">
            <v>"</v>
          </cell>
          <cell r="G240" t="str">
            <v/>
          </cell>
          <cell r="I240" t="str">
            <v>",</v>
          </cell>
          <cell r="J240" t="str">
            <v xml:space="preserve"> subtitle: </v>
          </cell>
          <cell r="K240" t="str">
            <v>"</v>
          </cell>
          <cell r="M240" t="str">
            <v xml:space="preserve">", </v>
          </cell>
          <cell r="N240" t="str">
            <v xml:space="preserve">category: </v>
          </cell>
          <cell r="O240" t="str">
            <v>"</v>
          </cell>
          <cell r="Q240" t="str">
            <v>"</v>
          </cell>
          <cell r="R240" t="str">
            <v>, moments: [</v>
          </cell>
          <cell r="S240" t="str">
            <v>"</v>
          </cell>
          <cell r="T240" t="str">
            <v>Autor: Kiko Argüelo</v>
          </cell>
          <cell r="AE240" t="str">
            <v>"], url: "</v>
          </cell>
          <cell r="AF240" t="str">
            <v>/cantos/resucito//.html</v>
          </cell>
          <cell r="AG240" t="str">
            <v>/cantos/src/doc/resucito.pdf</v>
          </cell>
          <cell r="AH240" t="str">
            <v>"},</v>
          </cell>
          <cell r="AI240" t="str">
            <v/>
          </cell>
          <cell r="AJ240" t="str">
            <v/>
          </cell>
          <cell r="AK240" t="str">
            <v>{id:,title: "", subtitle: "", category: "", moments: ["Autor: Kiko Argüelo"], url: "/cantos/resucito//.html/cantos/src/doc/resucito.pdf"},</v>
          </cell>
          <cell r="AL240" t="str">
            <v/>
          </cell>
          <cell r="AM240" t="str">
            <v/>
          </cell>
          <cell r="AN240">
            <v>0</v>
          </cell>
          <cell r="AP240" t="str">
            <v>CANTO</v>
          </cell>
        </row>
      </sheetData>
      <sheetData sheetId="9" refreshError="1"/>
      <sheetData sheetId="10" refreshError="1"/>
      <sheetData sheetId="11" refreshError="1"/>
      <sheetData sheetId="12" refreshError="1"/>
      <sheetData sheetId="13">
        <row r="3">
          <cell r="A3" t="str">
            <v>#Pg</v>
          </cell>
          <cell r="B3" t="str">
            <v>ID</v>
          </cell>
          <cell r="C3" t="str">
            <v>Or#</v>
          </cell>
          <cell r="D3" t="str">
            <v>c</v>
          </cell>
          <cell r="E3" t="str">
            <v>Title</v>
          </cell>
          <cell r="F3" t="str">
            <v>c2</v>
          </cell>
          <cell r="G3" t="str">
            <v>Titulo</v>
          </cell>
          <cell r="H3" t="str">
            <v>c0</v>
          </cell>
          <cell r="I3" t="str">
            <v>Subtitle</v>
          </cell>
          <cell r="J3" t="str">
            <v>c01</v>
          </cell>
          <cell r="K3" t="str">
            <v>Subtitle5</v>
          </cell>
          <cell r="L3" t="str">
            <v>c02</v>
          </cell>
          <cell r="M3" t="str">
            <v>Category</v>
          </cell>
          <cell r="N3" t="str">
            <v>c03</v>
          </cell>
          <cell r="O3" t="str">
            <v>Categoria</v>
          </cell>
          <cell r="P3" t="str">
            <v>c04</v>
          </cell>
          <cell r="Q3" t="str">
            <v>moments</v>
          </cell>
          <cell r="R3" t="str">
            <v>c05</v>
          </cell>
          <cell r="S3" t="str">
            <v>Pascua</v>
          </cell>
          <cell r="T3" t="str">
            <v>c09</v>
          </cell>
          <cell r="U3" t="str">
            <v>Pentecostés</v>
          </cell>
          <cell r="V3" t="str">
            <v>c010</v>
          </cell>
          <cell r="W3" t="str">
            <v>Virgen</v>
          </cell>
          <cell r="X3" t="str">
            <v>c011</v>
          </cell>
          <cell r="Y3" t="str">
            <v>Niños</v>
          </cell>
          <cell r="Z3" t="str">
            <v>c012</v>
          </cell>
          <cell r="AA3" t="str">
            <v>Laudes/Vispera</v>
          </cell>
          <cell r="AB3" t="str">
            <v>c013</v>
          </cell>
          <cell r="AC3" t="str">
            <v>Entrada</v>
          </cell>
          <cell r="AD3" t="str">
            <v>c020</v>
          </cell>
          <cell r="AE3" t="str">
            <v>URL Por categoria</v>
          </cell>
          <cell r="AF3" t="str">
            <v>Content</v>
          </cell>
          <cell r="AG3" t="str">
            <v>contenido</v>
          </cell>
          <cell r="AH3" t="str">
            <v>c021</v>
          </cell>
          <cell r="AI3" t="str">
            <v>c022</v>
          </cell>
          <cell r="AJ3" t="str">
            <v>c023</v>
          </cell>
          <cell r="AK3" t="str">
            <v>Codigo</v>
          </cell>
          <cell r="AL3" t="str">
            <v>CANTO</v>
          </cell>
          <cell r="AM3" t="str">
            <v>canto2</v>
          </cell>
          <cell r="AN3" t="str">
            <v>citas</v>
          </cell>
          <cell r="AO3" t="str">
            <v>letra</v>
          </cell>
          <cell r="AP3" t="str">
            <v>Column1</v>
          </cell>
        </row>
        <row r="4">
          <cell r="A4">
            <v>237</v>
          </cell>
          <cell r="B4" t="str">
            <v>{id:</v>
          </cell>
          <cell r="C4">
            <v>1</v>
          </cell>
          <cell r="D4" t="str">
            <v>,</v>
          </cell>
          <cell r="E4" t="str">
            <v xml:space="preserve">title: </v>
          </cell>
          <cell r="F4" t="str">
            <v>"</v>
          </cell>
          <cell r="G4" t="str">
            <v>A la cena del Cordero</v>
          </cell>
          <cell r="H4" t="str">
            <v>",</v>
          </cell>
          <cell r="I4" t="str">
            <v xml:space="preserve"> subtitle: </v>
          </cell>
          <cell r="J4" t="str">
            <v>"</v>
          </cell>
          <cell r="K4" t="str">
            <v>Himno lat. «Ad cenam Agni providi»</v>
          </cell>
          <cell r="L4" t="str">
            <v xml:space="preserve">", </v>
          </cell>
          <cell r="M4" t="str">
            <v xml:space="preserve">category: </v>
          </cell>
          <cell r="N4" t="str">
            <v>"</v>
          </cell>
          <cell r="O4" t="str">
            <v>Eleccion</v>
          </cell>
          <cell r="P4" t="str">
            <v>"</v>
          </cell>
          <cell r="Q4" t="str">
            <v>, moments: [</v>
          </cell>
          <cell r="R4" t="str">
            <v>"</v>
          </cell>
          <cell r="S4" t="str">
            <v>Pascua</v>
          </cell>
          <cell r="T4" t="str">
            <v>", "</v>
          </cell>
          <cell r="U4" t="str">
            <v>Laudes/Visperas</v>
          </cell>
          <cell r="V4" t="str">
            <v>", "</v>
          </cell>
          <cell r="W4" t="str">
            <v>Entrada</v>
          </cell>
          <cell r="AD4" t="str">
            <v>"], url: "</v>
          </cell>
          <cell r="AE4" t="str">
            <v>/resucito/src/index.html?canto=alacenadelcordero</v>
          </cell>
          <cell r="AF4" t="str">
            <v>", content: "</v>
          </cell>
          <cell r="AG4" t="str">
            <v>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en esta hora admirable retornan los antiguos prodigios, su brazo potente nos salva del ángel de la muerte. irradia sobre la iglesia el gozo Pascual, oh señor, y une a tu gran victoria a los que han renovado el bautismo. a la cena del cordero, sea honor, alabanza y gloria, a cristo victorioso de la muerte, al padre y al santo espíritu ahora y por los siglos eternos. amén.</v>
          </cell>
          <cell r="AH4" t="str">
            <v>"},</v>
          </cell>
          <cell r="AI4" t="str">
            <v>a</v>
          </cell>
          <cell r="AJ4" t="str">
            <v>e</v>
          </cell>
          <cell r="AK4" t="str">
            <v>{id:1,title: "A la cena del Cordero", subtitle: "Himno lat. «Ad cenam Agni providi»", category: "Eleccion", moments: ["Pascua", "Laudes/Visperas", "Entrada"], url: "/resucito/src/index.html?canto=alacenadelcordero", content: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en esta hora admirable retornan los antiguos prodigios, su brazo potente nos salva del ángel de la muerte. irradia sobre la iglesia el gozo Pascual, oh señor, y une a tu gran victoria a los que han renovado el bautismo. a la cena del cordero, sea honor, alabanza y gloria, a cristo victorioso de la muerte, al padre y al santo espíritu ahora y por los siglos eternos. amén."},</v>
          </cell>
          <cell r="AL4" t="str">
            <v>A LA CENA DEL CORDERO</v>
          </cell>
          <cell r="AM4" t="str">
            <v>alacenadelcordero</v>
          </cell>
          <cell r="AN4" t="str">
            <v>Himno lat. «Ad cenam Agni providi»</v>
          </cell>
          <cell r="AP4" t="str">
            <v>CANTO</v>
          </cell>
        </row>
        <row r="5">
          <cell r="A5">
            <v>1</v>
          </cell>
          <cell r="B5" t="str">
            <v>{id:</v>
          </cell>
          <cell r="C5">
            <v>2</v>
          </cell>
          <cell r="D5" t="str">
            <v>,</v>
          </cell>
          <cell r="E5" t="str">
            <v xml:space="preserve">title: </v>
          </cell>
          <cell r="F5" t="str">
            <v>"</v>
          </cell>
          <cell r="G5" t="str">
            <v>A la víctima Pascual</v>
          </cell>
          <cell r="H5" t="str">
            <v>",</v>
          </cell>
          <cell r="I5" t="str">
            <v xml:space="preserve"> subtitle: </v>
          </cell>
          <cell r="J5" t="str">
            <v>"</v>
          </cell>
          <cell r="K5" t="str">
            <v xml:space="preserve">Secuencia de Pascua - Himno lat. «Victimae paschall laudes» </v>
          </cell>
          <cell r="L5" t="str">
            <v xml:space="preserve">", </v>
          </cell>
          <cell r="M5" t="str">
            <v xml:space="preserve">category: </v>
          </cell>
          <cell r="N5" t="str">
            <v>"</v>
          </cell>
          <cell r="O5" t="str">
            <v>Precatecumenado</v>
          </cell>
          <cell r="P5" t="str">
            <v>"</v>
          </cell>
          <cell r="Q5" t="str">
            <v>, moments: [</v>
          </cell>
          <cell r="R5" t="str">
            <v>"</v>
          </cell>
          <cell r="S5" t="str">
            <v>Pascua</v>
          </cell>
          <cell r="T5" t="str">
            <v>", "</v>
          </cell>
          <cell r="U5" t="str">
            <v>Pentecostés</v>
          </cell>
          <cell r="V5" t="str">
            <v>", "</v>
          </cell>
          <cell r="W5" t="str">
            <v>Entrada</v>
          </cell>
          <cell r="X5" t="str">
            <v>", "</v>
          </cell>
          <cell r="Y5" t="str">
            <v>Comunión</v>
          </cell>
          <cell r="Z5" t="str">
            <v>", "</v>
          </cell>
          <cell r="AA5" t="str">
            <v>Final</v>
          </cell>
          <cell r="AB5" t="str">
            <v>", "</v>
          </cell>
          <cell r="AC5" t="str">
            <v>Nuevo Testamento</v>
          </cell>
          <cell r="AD5" t="str">
            <v>"], url: "</v>
          </cell>
          <cell r="AE5" t="str">
            <v>/resucito/src/index.html?canto=alavictimapascual</v>
          </cell>
          <cell r="AF5" t="str">
            <v>", content: "</v>
          </cell>
          <cell r="AG5" t="str">
            <v>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v>
          </cell>
          <cell r="AH5" t="str">
            <v>"},</v>
          </cell>
          <cell r="AI5" t="str">
            <v>a</v>
          </cell>
          <cell r="AJ5" t="str">
            <v>p</v>
          </cell>
          <cell r="AK5" t="str">
            <v>{id:2,title: "A la víctima Pascual", subtitle: "Secuencia de Pascua - Himno lat. «Victimae paschall laudes» ", category: "Precatecumenado", moments: ["Pascua", "Pentecostés", "Entrada", "Comunión", "Final", "Nuevo Testamento"], url: "/resucito/src/index.html?canto=alavictimapascual", content: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v>
          </cell>
          <cell r="AL5" t="str">
            <v>A LA VÍCTIMA PASCUAL</v>
          </cell>
          <cell r="AM5" t="str">
            <v>alavíctimapascual</v>
          </cell>
          <cell r="AN5" t="str">
            <v xml:space="preserve">Secuencia de Pascua - Himno lat. «Victimae paschall laudes» </v>
          </cell>
          <cell r="AP5" t="str">
            <v>CANTO</v>
          </cell>
        </row>
        <row r="6">
          <cell r="A6">
            <v>2</v>
          </cell>
          <cell r="B6" t="str">
            <v>{id:</v>
          </cell>
          <cell r="C6">
            <v>3</v>
          </cell>
          <cell r="D6" t="str">
            <v>,</v>
          </cell>
          <cell r="E6" t="str">
            <v xml:space="preserve">title: </v>
          </cell>
          <cell r="F6" t="str">
            <v>"</v>
          </cell>
          <cell r="G6" t="str">
            <v>A nadie demos ocasión de tropiezo</v>
          </cell>
          <cell r="H6" t="str">
            <v>",</v>
          </cell>
          <cell r="I6" t="str">
            <v xml:space="preserve"> subtitle: </v>
          </cell>
          <cell r="J6" t="str">
            <v>"</v>
          </cell>
          <cell r="K6" t="str">
            <v>2ª Corintios 6,3ss</v>
          </cell>
          <cell r="L6" t="str">
            <v xml:space="preserve">", </v>
          </cell>
          <cell r="M6" t="str">
            <v xml:space="preserve">category: </v>
          </cell>
          <cell r="N6" t="str">
            <v>"</v>
          </cell>
          <cell r="O6" t="str">
            <v>Precatecumenado</v>
          </cell>
          <cell r="P6" t="str">
            <v>"</v>
          </cell>
          <cell r="Q6" t="str">
            <v>, moments: [</v>
          </cell>
          <cell r="R6" t="str">
            <v>"</v>
          </cell>
          <cell r="S6" t="str">
            <v>Nuevo Testamento</v>
          </cell>
          <cell r="AD6" t="str">
            <v>"], url: "</v>
          </cell>
          <cell r="AE6" t="str">
            <v>/resucito/src/index.html?canto=anadiedemosocasiondetropiezo</v>
          </cell>
          <cell r="AF6" t="str">
            <v>", content: "</v>
          </cell>
          <cell r="AG6" t="str">
            <v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v>
          </cell>
          <cell r="AH6" t="str">
            <v>"},</v>
          </cell>
          <cell r="AI6" t="str">
            <v>a</v>
          </cell>
          <cell r="AJ6" t="str">
            <v>p</v>
          </cell>
          <cell r="AK6" t="str">
            <v>{id:3,title: "A nadie demos ocasión de tropiezo", subtitle: "2ª Corintios 6,3ss", category: "Precatecumenado", moments: ["Nuevo Testamento"], url: "/resucito/src/index.html?canto=anadiedemosocasiondetropiezo", content: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v>
          </cell>
          <cell r="AL6" t="str">
            <v>A NADIE DEMOS OCASIÓN DE TROPIEZO</v>
          </cell>
          <cell r="AM6" t="str">
            <v>anadiedemosocasióndetropiezo</v>
          </cell>
          <cell r="AN6" t="str">
            <v>2ª Corintios 6,3ss</v>
          </cell>
          <cell r="AP6" t="str">
            <v>CANTO</v>
          </cell>
        </row>
        <row r="7">
          <cell r="A7">
            <v>3</v>
          </cell>
          <cell r="B7" t="str">
            <v>{id:</v>
          </cell>
          <cell r="C7">
            <v>4</v>
          </cell>
          <cell r="D7" t="str">
            <v>,</v>
          </cell>
          <cell r="E7" t="str">
            <v xml:space="preserve">title: </v>
          </cell>
          <cell r="F7" t="str">
            <v>"</v>
          </cell>
          <cell r="G7" t="str">
            <v>A ti levanto mis ojos</v>
          </cell>
          <cell r="H7" t="str">
            <v>",</v>
          </cell>
          <cell r="I7" t="str">
            <v xml:space="preserve"> subtitle: </v>
          </cell>
          <cell r="J7" t="str">
            <v>"</v>
          </cell>
          <cell r="K7" t="str">
            <v>Salmo 123 (122)</v>
          </cell>
          <cell r="L7" t="str">
            <v xml:space="preserve">", </v>
          </cell>
          <cell r="M7" t="str">
            <v xml:space="preserve">category: </v>
          </cell>
          <cell r="N7" t="str">
            <v>"</v>
          </cell>
          <cell r="O7" t="str">
            <v>Precatecumenado</v>
          </cell>
          <cell r="P7" t="str">
            <v>"</v>
          </cell>
          <cell r="Q7" t="str">
            <v>, moments: [</v>
          </cell>
          <cell r="R7" t="str">
            <v>"</v>
          </cell>
          <cell r="S7" t="str">
            <v>Cuaresma</v>
          </cell>
          <cell r="T7" t="str">
            <v>", "</v>
          </cell>
          <cell r="U7" t="str">
            <v>Antiguo Testamento</v>
          </cell>
          <cell r="AD7" t="str">
            <v>"], url: "</v>
          </cell>
          <cell r="AE7" t="str">
            <v>/resucito/src/index.html?canto=atilevantomisojos</v>
          </cell>
          <cell r="AF7" t="str">
            <v>", content: "</v>
          </cell>
          <cell r="AG7" t="str">
            <v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v>
          </cell>
          <cell r="AH7" t="str">
            <v>"},</v>
          </cell>
          <cell r="AI7" t="str">
            <v>a</v>
          </cell>
          <cell r="AJ7" t="str">
            <v>p</v>
          </cell>
          <cell r="AK7" t="str">
            <v>{id:4,title: "A ti levanto mis ojos", subtitle: "Salmo 123 (122)", category: "Precatecumenado", moments: ["Cuaresma", "Antiguo Testamento"], url: "/resucito/src/index.html?canto=atilevantomisojos", content: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v>
          </cell>
          <cell r="AL7" t="str">
            <v>A TI LEVANTO MIS OJOS</v>
          </cell>
          <cell r="AM7" t="str">
            <v>atilevantomisojos</v>
          </cell>
          <cell r="AN7" t="str">
            <v>Salmo 123 (122)</v>
          </cell>
          <cell r="AP7" t="str">
            <v>CANTO</v>
          </cell>
        </row>
        <row r="8">
          <cell r="A8">
            <v>4</v>
          </cell>
          <cell r="B8" t="str">
            <v>{id:</v>
          </cell>
          <cell r="C8">
            <v>5</v>
          </cell>
          <cell r="D8" t="str">
            <v>,</v>
          </cell>
          <cell r="E8" t="str">
            <v xml:space="preserve">title: </v>
          </cell>
          <cell r="F8" t="str">
            <v>"</v>
          </cell>
          <cell r="G8" t="str">
            <v>A ti, Señor, en mi clamor imploro</v>
          </cell>
          <cell r="H8" t="str">
            <v>",</v>
          </cell>
          <cell r="I8" t="str">
            <v xml:space="preserve"> subtitle: </v>
          </cell>
          <cell r="J8" t="str">
            <v>"</v>
          </cell>
          <cell r="K8" t="str">
            <v>Salmo 142 (141)</v>
          </cell>
          <cell r="L8" t="str">
            <v xml:space="preserve">", </v>
          </cell>
          <cell r="M8" t="str">
            <v xml:space="preserve">category: </v>
          </cell>
          <cell r="N8" t="str">
            <v>"</v>
          </cell>
          <cell r="O8" t="str">
            <v>Precatecumenado</v>
          </cell>
          <cell r="P8" t="str">
            <v>"</v>
          </cell>
          <cell r="Q8" t="str">
            <v>, moments: [</v>
          </cell>
          <cell r="R8" t="str">
            <v>"</v>
          </cell>
          <cell r="S8" t="str">
            <v>Cuaresma</v>
          </cell>
          <cell r="T8" t="str">
            <v>", "</v>
          </cell>
          <cell r="U8" t="str">
            <v>Antiguo Testamento</v>
          </cell>
          <cell r="AD8" t="str">
            <v>"], url: "</v>
          </cell>
          <cell r="AE8" t="str">
            <v>/resucito/src/index.html?canto=atisenorenmiclamorimploro</v>
          </cell>
          <cell r="AF8" t="str">
            <v>", content: "</v>
          </cell>
          <cell r="AG8" t="str">
            <v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v>
          </cell>
          <cell r="AH8" t="str">
            <v>"},</v>
          </cell>
          <cell r="AI8" t="str">
            <v>a</v>
          </cell>
          <cell r="AJ8" t="str">
            <v>p</v>
          </cell>
          <cell r="AK8" t="str">
            <v>{id:5,title: "A ti, Señor, en mi clamor imploro", subtitle: "Salmo 142 (141)", category: "Precatecumenado", moments: ["Cuaresma", "Antiguo Testamento"], url: "/resucito/src/index.html?canto=atisenorenmiclamorimploro", content: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v>
          </cell>
          <cell r="AL8" t="str">
            <v>A TI, SEÑOR, EN MI CLAMOR IMPLORO</v>
          </cell>
          <cell r="AM8" t="str">
            <v>ati,señor,enmiclamorimploro</v>
          </cell>
          <cell r="AN8" t="str">
            <v>Salmo 142 (141)</v>
          </cell>
          <cell r="AP8" t="str">
            <v>CANTO</v>
          </cell>
        </row>
        <row r="9">
          <cell r="A9">
            <v>5</v>
          </cell>
          <cell r="B9" t="str">
            <v>{id:</v>
          </cell>
          <cell r="C9">
            <v>6</v>
          </cell>
          <cell r="D9" t="str">
            <v>,</v>
          </cell>
          <cell r="E9" t="str">
            <v xml:space="preserve">title: </v>
          </cell>
          <cell r="F9" t="str">
            <v>"</v>
          </cell>
          <cell r="G9" t="str">
            <v>A ti, Señor, levanto mi alma</v>
          </cell>
          <cell r="H9" t="str">
            <v>",</v>
          </cell>
          <cell r="I9" t="str">
            <v xml:space="preserve"> subtitle: </v>
          </cell>
          <cell r="J9" t="str">
            <v>"</v>
          </cell>
          <cell r="K9" t="str">
            <v>Salmo 25 (24)</v>
          </cell>
          <cell r="L9" t="str">
            <v xml:space="preserve">", </v>
          </cell>
          <cell r="M9" t="str">
            <v xml:space="preserve">category: </v>
          </cell>
          <cell r="N9" t="str">
            <v>"</v>
          </cell>
          <cell r="O9" t="str">
            <v>Precatecumenado</v>
          </cell>
          <cell r="P9" t="str">
            <v>"</v>
          </cell>
          <cell r="Q9" t="str">
            <v>, moments: [</v>
          </cell>
          <cell r="R9" t="str">
            <v>"</v>
          </cell>
          <cell r="S9" t="str">
            <v>Cuaresma</v>
          </cell>
          <cell r="T9" t="str">
            <v>", "</v>
          </cell>
          <cell r="U9" t="str">
            <v>Antiguo Testamento</v>
          </cell>
          <cell r="AD9" t="str">
            <v>"], url: "</v>
          </cell>
          <cell r="AE9" t="str">
            <v>/resucito/src/index.html?canto=atisenorlevantomialma</v>
          </cell>
          <cell r="AF9" t="str">
            <v>", content: "</v>
          </cell>
          <cell r="AG9" t="str">
            <v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v>
          </cell>
          <cell r="AH9" t="str">
            <v>"},</v>
          </cell>
          <cell r="AI9" t="str">
            <v>a</v>
          </cell>
          <cell r="AJ9" t="str">
            <v>p</v>
          </cell>
          <cell r="AK9" t="str">
            <v>{id:6,title: "A ti, Señor, levanto mi alma", subtitle: "Salmo 25 (24)", category: "Precatecumenado", moments: ["Cuaresma", "Antiguo Testamento"], url: "/resucito/src/index.html?canto=atisenorlevantomialma", content: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v>
          </cell>
          <cell r="AL9" t="str">
            <v>A TI, SEÑOR, LEVANTO MI ALMA</v>
          </cell>
          <cell r="AM9" t="str">
            <v>ati,señor,levantomialma</v>
          </cell>
          <cell r="AN9" t="str">
            <v>Salmo 25 (24)</v>
          </cell>
          <cell r="AP9" t="str">
            <v>CANTO</v>
          </cell>
        </row>
        <row r="10">
          <cell r="A10">
            <v>6</v>
          </cell>
          <cell r="B10" t="str">
            <v>{id:</v>
          </cell>
          <cell r="C10">
            <v>7</v>
          </cell>
          <cell r="D10" t="str">
            <v>,</v>
          </cell>
          <cell r="E10" t="str">
            <v xml:space="preserve">title: </v>
          </cell>
          <cell r="F10" t="str">
            <v>"</v>
          </cell>
          <cell r="G10" t="str">
            <v>A ti, Señor, se debe la alabanza en Sión</v>
          </cell>
          <cell r="H10" t="str">
            <v>",</v>
          </cell>
          <cell r="I10" t="str">
            <v xml:space="preserve"> subtitle: </v>
          </cell>
          <cell r="J10" t="str">
            <v>"</v>
          </cell>
          <cell r="K10" t="str">
            <v>Salmo 65 (64)</v>
          </cell>
          <cell r="L10" t="str">
            <v xml:space="preserve">", </v>
          </cell>
          <cell r="M10" t="str">
            <v xml:space="preserve">category: </v>
          </cell>
          <cell r="N10" t="str">
            <v>"</v>
          </cell>
          <cell r="O10" t="str">
            <v>Precatecumenado</v>
          </cell>
          <cell r="P10" t="str">
            <v>"</v>
          </cell>
          <cell r="Q10" t="str">
            <v>, moments: [</v>
          </cell>
          <cell r="R10" t="str">
            <v>"</v>
          </cell>
          <cell r="S10" t="str">
            <v>Cuaresma</v>
          </cell>
          <cell r="T10" t="str">
            <v>", "</v>
          </cell>
          <cell r="U10" t="str">
            <v>Laudes/Visperas</v>
          </cell>
          <cell r="V10" t="str">
            <v>", "</v>
          </cell>
          <cell r="W10" t="str">
            <v>Antiguo Testamento</v>
          </cell>
          <cell r="AD10" t="str">
            <v>"], url: "</v>
          </cell>
          <cell r="AE10" t="str">
            <v>/resucito/src/index.html?canto=atisenorsedebelaalabanzaension</v>
          </cell>
          <cell r="AF10" t="str">
            <v>", content: "</v>
          </cell>
          <cell r="AG10" t="str">
            <v>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v>
          </cell>
          <cell r="AH10" t="str">
            <v>"},</v>
          </cell>
          <cell r="AI10" t="str">
            <v>a</v>
          </cell>
          <cell r="AJ10" t="str">
            <v>p</v>
          </cell>
          <cell r="AK10" t="str">
            <v>{id:7,title: "A ti, Señor, se debe la alabanza en Sión", subtitle: "Salmo 65 (64)", category: "Precatecumenado", moments: ["Cuaresma", "Laudes/Visperas", "Antiguo Testamento"], url: "/resucito/src/index.html?canto=atisenorsedebelaalabanzaension", content: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v>
          </cell>
          <cell r="AL10" t="str">
            <v>A TI, SEÑOR, SE DEBE LA ALABANZA EN SIÓN</v>
          </cell>
          <cell r="AM10" t="str">
            <v>ati,señor,sedebelaalabanzaensión</v>
          </cell>
          <cell r="AN10" t="str">
            <v>Salmo 65 (64)</v>
          </cell>
          <cell r="AP10" t="str">
            <v>CANTO</v>
          </cell>
        </row>
        <row r="11">
          <cell r="A11">
            <v>7</v>
          </cell>
          <cell r="B11" t="str">
            <v>{id:</v>
          </cell>
          <cell r="C11">
            <v>8</v>
          </cell>
          <cell r="D11" t="str">
            <v>,</v>
          </cell>
          <cell r="E11" t="str">
            <v xml:space="preserve">title: </v>
          </cell>
          <cell r="F11" t="str">
            <v>"</v>
          </cell>
          <cell r="G11" t="str">
            <v>Abbá, Padre</v>
          </cell>
          <cell r="H11" t="str">
            <v>",</v>
          </cell>
          <cell r="I11" t="str">
            <v xml:space="preserve"> subtitle: </v>
          </cell>
          <cell r="J11" t="str">
            <v>"</v>
          </cell>
          <cell r="K11" t="str">
            <v>Romanos 8,15–17</v>
          </cell>
          <cell r="L11" t="str">
            <v xml:space="preserve">", </v>
          </cell>
          <cell r="M11" t="str">
            <v xml:space="preserve">category: </v>
          </cell>
          <cell r="N11" t="str">
            <v>"</v>
          </cell>
          <cell r="O11" t="str">
            <v>Precatecumenado</v>
          </cell>
          <cell r="P11" t="str">
            <v>"</v>
          </cell>
          <cell r="Q11" t="str">
            <v>, moments: [</v>
          </cell>
          <cell r="R11" t="str">
            <v>"</v>
          </cell>
          <cell r="S11" t="str">
            <v>Laudes/Visperas</v>
          </cell>
          <cell r="T11" t="str">
            <v>", "</v>
          </cell>
          <cell r="U11" t="str">
            <v>Comunión</v>
          </cell>
          <cell r="V11" t="str">
            <v>", "</v>
          </cell>
          <cell r="W11" t="str">
            <v>Nuevo Testamento</v>
          </cell>
          <cell r="AD11" t="str">
            <v>"], url: "</v>
          </cell>
          <cell r="AE11" t="str">
            <v>/resucito/src/index.html?canto=abbapadre</v>
          </cell>
          <cell r="AF11" t="str">
            <v>", content: "</v>
          </cell>
          <cell r="AG11" t="str">
            <v xml:space="preserve">abbá, padre: romanos 8,15-17: no hemos recibido el espíritu de siervos para recaer en el temor, para recaer en el temor. este mismo espíritu da testimonio a nuestro espíritu de que somos hijos de Dios. y, si hijos, también herederos, coherederos de cristo, herederos de Dios. y, si hijos, también herederos, coherederos de cristo, herederos de Dios. ¡abbá, padre, padre! </v>
          </cell>
          <cell r="AH11" t="str">
            <v>"},</v>
          </cell>
          <cell r="AI11" t="str">
            <v>a</v>
          </cell>
          <cell r="AJ11" t="str">
            <v>p</v>
          </cell>
          <cell r="AK11" t="str">
            <v>{id:8,title: "Abbá, Padre", subtitle: "Romanos 8,15–17", category: "Precatecumenado", moments: ["Laudes/Visperas", "Comunión", "Nuevo Testamento"], url: "/resucito/src/index.html?canto=abbapadre", content: "abbá, padre: romanos 8,15-17: no hemos recibido el espíritu de siervos para recaer en el temor, para recaer en el temor. este mismo espíritu da testimonio a nuestro espíritu de que somos hijos de Dios. y, si hijos, también herederos, coherederos de cristo, herederos de Dios. y, si hijos, también herederos, coherederos de cristo, herederos de Dios. ¡abbá, padre, padre! "},</v>
          </cell>
          <cell r="AL11" t="str">
            <v>ABBÁ, PADRE</v>
          </cell>
          <cell r="AM11" t="str">
            <v>abbá,padre</v>
          </cell>
          <cell r="AN11" t="str">
            <v>Romanos 8,15–17</v>
          </cell>
          <cell r="AP11" t="str">
            <v>CANTO</v>
          </cell>
        </row>
        <row r="12">
          <cell r="A12">
            <v>8</v>
          </cell>
          <cell r="B12" t="str">
            <v>{id:</v>
          </cell>
          <cell r="C12">
            <v>9</v>
          </cell>
          <cell r="D12" t="str">
            <v>,</v>
          </cell>
          <cell r="E12" t="str">
            <v xml:space="preserve">title: </v>
          </cell>
          <cell r="F12" t="str">
            <v>"</v>
          </cell>
          <cell r="G12" t="str">
            <v>Abraham</v>
          </cell>
          <cell r="H12" t="str">
            <v>",</v>
          </cell>
          <cell r="I12" t="str">
            <v xml:space="preserve"> subtitle: </v>
          </cell>
          <cell r="J12" t="str">
            <v>"</v>
          </cell>
          <cell r="K12" t="str">
            <v>Génesis 18,1–5 – Teofanía de Mambré</v>
          </cell>
          <cell r="L12" t="str">
            <v xml:space="preserve">", </v>
          </cell>
          <cell r="M12" t="str">
            <v xml:space="preserve">category: </v>
          </cell>
          <cell r="N12" t="str">
            <v>"</v>
          </cell>
          <cell r="O12" t="str">
            <v>Precatecumenado</v>
          </cell>
          <cell r="P12" t="str">
            <v>"</v>
          </cell>
          <cell r="Q12" t="str">
            <v>, moments: [</v>
          </cell>
          <cell r="R12" t="str">
            <v>"</v>
          </cell>
          <cell r="S12" t="str">
            <v>Laudes/Visperas</v>
          </cell>
          <cell r="T12" t="str">
            <v>", "</v>
          </cell>
          <cell r="U12" t="str">
            <v>Entrada</v>
          </cell>
          <cell r="V12" t="str">
            <v>", "</v>
          </cell>
          <cell r="W12" t="str">
            <v>Antiguo Testamento</v>
          </cell>
          <cell r="AD12" t="str">
            <v>"], url: "</v>
          </cell>
          <cell r="AE12" t="str">
            <v>/resucito/src/index.html?canto=abraham</v>
          </cell>
          <cell r="AF12" t="str">
            <v>", content: "</v>
          </cell>
          <cell r="AG12" t="str">
            <v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v>
          </cell>
          <cell r="AH12" t="str">
            <v>"},</v>
          </cell>
          <cell r="AI12" t="str">
            <v>a</v>
          </cell>
          <cell r="AJ12" t="str">
            <v>p</v>
          </cell>
          <cell r="AK12" t="str">
            <v>{id:9,title: "Abraham", subtitle: "Génesis 18,1–5 – Teofanía de Mambré", category: "Precatecumenado", moments: ["Laudes/Visperas", "Entrada", "Antiguo Testamento"], url: "/resucito/src/index.html?canto=abraham", content: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v>
          </cell>
          <cell r="AL12" t="str">
            <v>ABRAHAM</v>
          </cell>
          <cell r="AM12" t="str">
            <v>abraham</v>
          </cell>
          <cell r="AN12" t="str">
            <v>Génesis 18,1–5 – Teofanía de Mambré</v>
          </cell>
          <cell r="AP12" t="str">
            <v>CANTO</v>
          </cell>
        </row>
        <row r="13">
          <cell r="A13">
            <v>179</v>
          </cell>
          <cell r="B13" t="str">
            <v>{id:</v>
          </cell>
          <cell r="C13">
            <v>10</v>
          </cell>
          <cell r="D13" t="str">
            <v>,</v>
          </cell>
          <cell r="E13" t="str">
            <v xml:space="preserve">title: </v>
          </cell>
          <cell r="F13" t="str">
            <v>"</v>
          </cell>
          <cell r="G13" t="str">
            <v>Aclamaciones a la oración de los fieles</v>
          </cell>
          <cell r="H13" t="str">
            <v>",</v>
          </cell>
          <cell r="I13" t="str">
            <v xml:space="preserve"> subtitle: </v>
          </cell>
          <cell r="J13" t="str">
            <v>"</v>
          </cell>
          <cell r="K13" t="str">
            <v>Respuestas a las oraciones de los fieles, Modelo I, II, III, IV</v>
          </cell>
          <cell r="L13" t="str">
            <v xml:space="preserve">", </v>
          </cell>
          <cell r="M13" t="str">
            <v xml:space="preserve">category: </v>
          </cell>
          <cell r="N13" t="str">
            <v>"</v>
          </cell>
          <cell r="O13" t="str">
            <v>Liturgia</v>
          </cell>
          <cell r="P13" t="str">
            <v>"</v>
          </cell>
          <cell r="Q13" t="str">
            <v>, moments: [</v>
          </cell>
          <cell r="R13" t="str">
            <v>"</v>
          </cell>
          <cell r="S13" t="str">
            <v>Laudes/Visperas</v>
          </cell>
          <cell r="T13" t="str">
            <v>", "</v>
          </cell>
          <cell r="U13" t="str">
            <v>Final</v>
          </cell>
          <cell r="V13" t="str">
            <v>", "</v>
          </cell>
          <cell r="W13" t="str">
            <v>Antiguo Testamento</v>
          </cell>
          <cell r="AD13" t="str">
            <v>"], url: "</v>
          </cell>
          <cell r="AE13" t="str">
            <v>/resucito/src/index.html?canto=aclamacionesalaoraciondelosfieles</v>
          </cell>
          <cell r="AF13" t="str">
            <v>", content: "</v>
          </cell>
          <cell r="AG13" t="str">
            <v>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v>
          </cell>
          <cell r="AH13" t="str">
            <v>"},</v>
          </cell>
          <cell r="AI13" t="str">
            <v>a</v>
          </cell>
          <cell r="AJ13" t="str">
            <v>l</v>
          </cell>
          <cell r="AK13" t="str">
            <v>{id:10,title: "Aclamaciones a la oración de los fieles", subtitle: "Respuestas a las oraciones de los fieles, Modelo I, II, III, IV", category: "Liturgia", moments: ["Laudes/Visperas", "Final", "Antiguo Testamento"], url: "/resucito/src/index.html?canto=aclamacionesalaoraciondelosfieles", content: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v>
          </cell>
          <cell r="AL13" t="str">
            <v>ACLAMACIONES A LA ORACIÓN DE LOS FIELES</v>
          </cell>
          <cell r="AM13" t="str">
            <v>aclamacionesalaoracióndelosfieles</v>
          </cell>
          <cell r="AN13" t="str">
            <v>Respuestas a las oraciones de los fieles, Modelo I, II, III, IV</v>
          </cell>
          <cell r="AP13" t="str">
            <v>CANTO</v>
          </cell>
        </row>
        <row r="14">
          <cell r="A14">
            <v>9</v>
          </cell>
          <cell r="B14" t="str">
            <v>{id:</v>
          </cell>
          <cell r="C14">
            <v>11</v>
          </cell>
          <cell r="D14" t="str">
            <v>,</v>
          </cell>
          <cell r="E14" t="str">
            <v xml:space="preserve">title: </v>
          </cell>
          <cell r="F14" t="str">
            <v>"</v>
          </cell>
          <cell r="G14" t="str">
            <v>Aclamad al Señor</v>
          </cell>
          <cell r="H14" t="str">
            <v>",</v>
          </cell>
          <cell r="I14" t="str">
            <v xml:space="preserve"> subtitle: </v>
          </cell>
          <cell r="J14" t="str">
            <v>"</v>
          </cell>
          <cell r="K14" t="str">
            <v>Salmo 100 (99)</v>
          </cell>
          <cell r="L14" t="str">
            <v xml:space="preserve">", </v>
          </cell>
          <cell r="M14" t="str">
            <v xml:space="preserve">category: </v>
          </cell>
          <cell r="N14" t="str">
            <v>"</v>
          </cell>
          <cell r="O14" t="str">
            <v>Precatecumenado</v>
          </cell>
          <cell r="P14" t="str">
            <v>"</v>
          </cell>
          <cell r="Q14" t="str">
            <v>, moments: [</v>
          </cell>
          <cell r="R14" t="str">
            <v>"</v>
          </cell>
          <cell r="S14" t="str">
            <v>Pascua</v>
          </cell>
          <cell r="AD14" t="str">
            <v>"], url: "</v>
          </cell>
          <cell r="AE14" t="str">
            <v>/resucito/src/index.html?canto=aclamadalsenor</v>
          </cell>
          <cell r="AF14" t="str">
            <v>", content: "</v>
          </cell>
          <cell r="AG14" t="str">
            <v>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v>
          </cell>
          <cell r="AH14" t="str">
            <v>"},</v>
          </cell>
          <cell r="AI14" t="str">
            <v>a</v>
          </cell>
          <cell r="AJ14" t="str">
            <v>p</v>
          </cell>
          <cell r="AK14" t="str">
            <v>{id:11,title: "Aclamad al Señor", subtitle: "Salmo 100 (99)", category: "Precatecumenado", moments: ["Pascua"], url: "/resucito/src/index.html?canto=aclamadalsenor", content: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v>
          </cell>
          <cell r="AL14" t="str">
            <v>ACLAMAD AL SEÑOR</v>
          </cell>
          <cell r="AM14" t="str">
            <v>aclamadalseñor</v>
          </cell>
          <cell r="AN14" t="str">
            <v>Salmo 100 (99)</v>
          </cell>
          <cell r="AP14" t="str">
            <v>CANTO</v>
          </cell>
        </row>
        <row r="15">
          <cell r="A15">
            <v>238</v>
          </cell>
          <cell r="B15" t="str">
            <v>{id:</v>
          </cell>
          <cell r="C15">
            <v>12</v>
          </cell>
          <cell r="D15" t="str">
            <v>,</v>
          </cell>
          <cell r="E15" t="str">
            <v xml:space="preserve">title: </v>
          </cell>
          <cell r="F15" t="str">
            <v>"</v>
          </cell>
          <cell r="G15" t="str">
            <v>Adónde te escondiste, Amado</v>
          </cell>
          <cell r="H15" t="str">
            <v>",</v>
          </cell>
          <cell r="I15" t="str">
            <v xml:space="preserve"> subtitle: </v>
          </cell>
          <cell r="J15" t="str">
            <v>"</v>
          </cell>
          <cell r="K15" t="str">
            <v xml:space="preserve">Cántico espiritual (San Juan de la Cruz) </v>
          </cell>
          <cell r="L15" t="str">
            <v xml:space="preserve">", </v>
          </cell>
          <cell r="M15" t="str">
            <v xml:space="preserve">category: </v>
          </cell>
          <cell r="N15" t="str">
            <v>"</v>
          </cell>
          <cell r="O15" t="str">
            <v>Eleccion</v>
          </cell>
          <cell r="P15" t="str">
            <v>"</v>
          </cell>
          <cell r="Q15" t="str">
            <v>, moments: [</v>
          </cell>
          <cell r="R15" t="str">
            <v>"</v>
          </cell>
          <cell r="S15" t="str">
            <v>Cuaresma</v>
          </cell>
          <cell r="T15" t="str">
            <v>", "</v>
          </cell>
          <cell r="U15" t="str">
            <v>Laudes/Visperas</v>
          </cell>
          <cell r="V15" t="str">
            <v>", "</v>
          </cell>
          <cell r="W15" t="str">
            <v>Antiguo Testamento</v>
          </cell>
          <cell r="AD15" t="str">
            <v>"], url: "</v>
          </cell>
          <cell r="AE15" t="str">
            <v>/resucito/src/index.html?canto=adondeteescondisteamado</v>
          </cell>
          <cell r="AF15" t="str">
            <v>", content: "</v>
          </cell>
          <cell r="AG15" t="str">
            <v>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v>
          </cell>
          <cell r="AH15" t="str">
            <v>"},</v>
          </cell>
          <cell r="AI15" t="str">
            <v>a</v>
          </cell>
          <cell r="AJ15" t="str">
            <v>e</v>
          </cell>
          <cell r="AK15" t="str">
            <v>{id:12,title: "Adónde te escondiste, Amado", subtitle: "Cántico espiritual (San Juan de la Cruz) ", category: "Eleccion", moments: ["Cuaresma", "Laudes/Visperas", "Antiguo Testamento"], url: "/resucito/src/index.html?canto=adondeteescondisteamado", content: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v>
          </cell>
          <cell r="AL15" t="str">
            <v>ADÓNDE TE ESCONDISTE, AMADO</v>
          </cell>
          <cell r="AM15" t="str">
            <v>adóndeteescondiste,amado</v>
          </cell>
          <cell r="AN15" t="str">
            <v xml:space="preserve">Cántico espiritual (San Juan de la Cruz) </v>
          </cell>
          <cell r="AP15" t="str">
            <v>CANTO</v>
          </cell>
        </row>
        <row r="16">
          <cell r="A16">
            <v>10</v>
          </cell>
          <cell r="B16" t="str">
            <v>{id:</v>
          </cell>
          <cell r="C16">
            <v>13</v>
          </cell>
          <cell r="D16" t="str">
            <v>,</v>
          </cell>
          <cell r="E16" t="str">
            <v xml:space="preserve">title: </v>
          </cell>
          <cell r="F16" t="str">
            <v>"</v>
          </cell>
          <cell r="G16" t="str">
            <v>Al despertar</v>
          </cell>
          <cell r="H16" t="str">
            <v>",</v>
          </cell>
          <cell r="I16" t="str">
            <v xml:space="preserve"> subtitle: </v>
          </cell>
          <cell r="J16" t="str">
            <v>"</v>
          </cell>
          <cell r="K16" t="str">
            <v xml:space="preserve">Salmo 17 (16) </v>
          </cell>
          <cell r="L16" t="str">
            <v xml:space="preserve">", </v>
          </cell>
          <cell r="M16" t="str">
            <v xml:space="preserve">category: </v>
          </cell>
          <cell r="N16" t="str">
            <v>"</v>
          </cell>
          <cell r="O16" t="str">
            <v>Precatecumenado</v>
          </cell>
          <cell r="P16" t="str">
            <v>"</v>
          </cell>
          <cell r="Q16" t="str">
            <v>, moments: [</v>
          </cell>
          <cell r="R16" t="str">
            <v>"</v>
          </cell>
          <cell r="S16" t="str">
            <v>Laudes/Visperas</v>
          </cell>
          <cell r="T16" t="str">
            <v>", "</v>
          </cell>
          <cell r="U16" t="str">
            <v>Antiguo Testamento</v>
          </cell>
          <cell r="AD16" t="str">
            <v>"], url: "</v>
          </cell>
          <cell r="AE16" t="str">
            <v>/resucito/src/index.html?canto=aldespertar</v>
          </cell>
          <cell r="AF16" t="str">
            <v>", content: "</v>
          </cell>
          <cell r="AG16" t="str">
            <v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v>
          </cell>
          <cell r="AH16" t="str">
            <v>"},</v>
          </cell>
          <cell r="AI16" t="str">
            <v>a</v>
          </cell>
          <cell r="AJ16" t="str">
            <v>p</v>
          </cell>
          <cell r="AK16" t="str">
            <v>{id:13,title: "Al despertar", subtitle: "Salmo 17 (16) ", category: "Precatecumenado", moments: ["Laudes/Visperas", "Antiguo Testamento"], url: "/resucito/src/index.html?canto=aldespertar", content: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v>
          </cell>
          <cell r="AL16" t="str">
            <v>AL DESPERTAR</v>
          </cell>
          <cell r="AM16" t="str">
            <v>aldespertar</v>
          </cell>
          <cell r="AN16" t="str">
            <v xml:space="preserve">Salmo 17 (16) </v>
          </cell>
          <cell r="AP16" t="str">
            <v>CANTO</v>
          </cell>
        </row>
        <row r="17">
          <cell r="A17">
            <v>11</v>
          </cell>
          <cell r="B17" t="str">
            <v>{id:</v>
          </cell>
          <cell r="C17">
            <v>14</v>
          </cell>
          <cell r="D17" t="str">
            <v>,</v>
          </cell>
          <cell r="E17" t="str">
            <v xml:space="preserve">title: </v>
          </cell>
          <cell r="F17" t="str">
            <v>"</v>
          </cell>
          <cell r="G17" t="str">
            <v>Alabad al Señor en el cielo</v>
          </cell>
          <cell r="H17" t="str">
            <v>",</v>
          </cell>
          <cell r="I17" t="str">
            <v xml:space="preserve"> subtitle: </v>
          </cell>
          <cell r="J17" t="str">
            <v>"</v>
          </cell>
          <cell r="K17" t="str">
            <v xml:space="preserve">Salmo 148 </v>
          </cell>
          <cell r="L17" t="str">
            <v xml:space="preserve">", </v>
          </cell>
          <cell r="M17" t="str">
            <v xml:space="preserve">category: </v>
          </cell>
          <cell r="N17" t="str">
            <v>"</v>
          </cell>
          <cell r="O17" t="str">
            <v>Precatecumenado</v>
          </cell>
          <cell r="P17" t="str">
            <v>"</v>
          </cell>
          <cell r="Q17" t="str">
            <v>, moments: [</v>
          </cell>
          <cell r="R17" t="str">
            <v>"</v>
          </cell>
          <cell r="S17" t="str">
            <v>Navidad</v>
          </cell>
          <cell r="T17" t="str">
            <v>", "</v>
          </cell>
          <cell r="U17" t="str">
            <v>Niños</v>
          </cell>
          <cell r="AD17" t="str">
            <v>"], url: "</v>
          </cell>
          <cell r="AE17" t="str">
            <v>/resucito/src/index.html?canto=alabadalsenorenelcielo</v>
          </cell>
          <cell r="AF17" t="str">
            <v>", content: "</v>
          </cell>
          <cell r="AG17" t="str">
            <v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v>
          </cell>
          <cell r="AH17" t="str">
            <v>"},</v>
          </cell>
          <cell r="AI17" t="str">
            <v>a</v>
          </cell>
          <cell r="AJ17" t="str">
            <v>p</v>
          </cell>
          <cell r="AK17" t="str">
            <v>{id:14,title: "Alabad al Señor en el cielo", subtitle: "Salmo 148 ", category: "Precatecumenado", moments: ["Navidad", "Niños"], url: "/resucito/src/index.html?canto=alabadalsenorenelcielo", content: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v>
          </cell>
          <cell r="AL17" t="str">
            <v>ALABAD AL SEÑOR EN EL CIELO</v>
          </cell>
          <cell r="AM17" t="str">
            <v>alabadalseñorenelcielo</v>
          </cell>
          <cell r="AN17" t="str">
            <v xml:space="preserve">Salmo 148 </v>
          </cell>
          <cell r="AP17" t="str">
            <v>CANTO</v>
          </cell>
        </row>
        <row r="18">
          <cell r="A18">
            <v>12</v>
          </cell>
          <cell r="B18" t="str">
            <v>{id:</v>
          </cell>
          <cell r="C18">
            <v>15</v>
          </cell>
          <cell r="D18" t="str">
            <v>,</v>
          </cell>
          <cell r="E18" t="str">
            <v xml:space="preserve">title: </v>
          </cell>
          <cell r="F18" t="str">
            <v>"</v>
          </cell>
          <cell r="G18" t="str">
            <v>Alegría, ha nacido el salvador</v>
          </cell>
          <cell r="H18" t="str">
            <v>",</v>
          </cell>
          <cell r="I18" t="str">
            <v xml:space="preserve"> subtitle: </v>
          </cell>
          <cell r="J18" t="str">
            <v>"</v>
          </cell>
          <cell r="K18" t="str">
            <v>Villancico (Kiko Argüello)</v>
          </cell>
          <cell r="L18" t="str">
            <v xml:space="preserve">", </v>
          </cell>
          <cell r="M18" t="str">
            <v xml:space="preserve">category: </v>
          </cell>
          <cell r="N18" t="str">
            <v>"</v>
          </cell>
          <cell r="O18" t="str">
            <v>Precatecumenado</v>
          </cell>
          <cell r="P18" t="str">
            <v>"</v>
          </cell>
          <cell r="Q18" t="str">
            <v>, moments: [</v>
          </cell>
          <cell r="R18" t="str">
            <v>"</v>
          </cell>
          <cell r="S18" t="str">
            <v>Adviento</v>
          </cell>
          <cell r="T18" t="str">
            <v>", "</v>
          </cell>
          <cell r="U18" t="str">
            <v>Navidad</v>
          </cell>
          <cell r="V18" t="str">
            <v>", "</v>
          </cell>
          <cell r="W18" t="str">
            <v>Ordinario</v>
          </cell>
          <cell r="AD18" t="str">
            <v>"], url: "</v>
          </cell>
          <cell r="AE18" t="str">
            <v>/resucito/src/index.html?canto=alegriahanacidoelsalvador</v>
          </cell>
          <cell r="AF18" t="str">
            <v>", content: "</v>
          </cell>
          <cell r="AG18" t="str">
            <v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v>
          </cell>
          <cell r="AH18" t="str">
            <v>"},</v>
          </cell>
          <cell r="AI18" t="str">
            <v>a</v>
          </cell>
          <cell r="AJ18" t="str">
            <v>p</v>
          </cell>
          <cell r="AK18" t="str">
            <v>{id:15,title: "Alegría, ha nacido el salvador", subtitle: "Villancico (Kiko Argüello)", category: "Precatecumenado", moments: ["Adviento", "Navidad", "Ordinario"], url: "/resucito/src/index.html?canto=alegriahanacidoelsalvador", content: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v>
          </cell>
          <cell r="AL18" t="str">
            <v>ALEGRÍA, HA NACIDO EL SALVADOR</v>
          </cell>
          <cell r="AM18" t="str">
            <v>alegría,hanacidoelsalvador</v>
          </cell>
          <cell r="AN18" t="str">
            <v>Villancico (Kiko Argüello)</v>
          </cell>
          <cell r="AP18" t="str">
            <v>CANTO</v>
          </cell>
        </row>
        <row r="19">
          <cell r="A19">
            <v>180</v>
          </cell>
          <cell r="B19" t="str">
            <v>{id:</v>
          </cell>
          <cell r="C19">
            <v>16</v>
          </cell>
          <cell r="D19" t="str">
            <v>,</v>
          </cell>
          <cell r="E19" t="str">
            <v xml:space="preserve">title: </v>
          </cell>
          <cell r="F19" t="str">
            <v>"</v>
          </cell>
          <cell r="G19" t="str">
            <v>Aleluya interleccional</v>
          </cell>
          <cell r="H19" t="str">
            <v>",</v>
          </cell>
          <cell r="I19" t="str">
            <v xml:space="preserve"> subtitle: </v>
          </cell>
          <cell r="J19" t="str">
            <v>"</v>
          </cell>
          <cell r="K19" t="str">
            <v>Modelo I, II, III</v>
          </cell>
          <cell r="L19" t="str">
            <v xml:space="preserve">", </v>
          </cell>
          <cell r="M19" t="str">
            <v xml:space="preserve">category: </v>
          </cell>
          <cell r="N19" t="str">
            <v>"</v>
          </cell>
          <cell r="O19" t="str">
            <v>Liturgia</v>
          </cell>
          <cell r="P19" t="str">
            <v>"</v>
          </cell>
          <cell r="Q19" t="str">
            <v>, moments: [</v>
          </cell>
          <cell r="R19" t="str">
            <v>"</v>
          </cell>
          <cell r="S19" t="str">
            <v>Pascua</v>
          </cell>
          <cell r="AD19" t="str">
            <v>"], url: "</v>
          </cell>
          <cell r="AE19" t="str">
            <v>/resucito/src/index.html?canto=aleluyainterleccional</v>
          </cell>
          <cell r="AF19" t="str">
            <v>", content: "</v>
          </cell>
          <cell r="AG19" t="str">
            <v>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v>
          </cell>
          <cell r="AH19" t="str">
            <v>"},</v>
          </cell>
          <cell r="AI19" t="str">
            <v>a</v>
          </cell>
          <cell r="AJ19" t="str">
            <v>l</v>
          </cell>
          <cell r="AK19" t="str">
            <v>{id:16,title: "Aleluya interleccional", subtitle: "Modelo I, II, III", category: "Liturgia", moments: ["Pascua"], url: "/resucito/src/index.html?canto=aleluyainterleccional", content: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v>
          </cell>
          <cell r="AL19" t="str">
            <v>ALELUYA INTERLECCIONAL</v>
          </cell>
          <cell r="AM19" t="str">
            <v>aleluyainterleccional</v>
          </cell>
          <cell r="AN19" t="str">
            <v>Modelo I, II, III</v>
          </cell>
          <cell r="AP19" t="str">
            <v>CANTO</v>
          </cell>
        </row>
        <row r="20">
          <cell r="A20">
            <v>181</v>
          </cell>
          <cell r="B20" t="str">
            <v>{id:</v>
          </cell>
          <cell r="C20">
            <v>17</v>
          </cell>
          <cell r="D20" t="str">
            <v>,</v>
          </cell>
          <cell r="E20" t="str">
            <v xml:space="preserve">title: </v>
          </cell>
          <cell r="F20" t="str">
            <v>"</v>
          </cell>
          <cell r="G20" t="str">
            <v>Aleluya Pascual</v>
          </cell>
          <cell r="H20" t="str">
            <v>",</v>
          </cell>
          <cell r="I20" t="str">
            <v xml:space="preserve"> subtitle: </v>
          </cell>
          <cell r="J20" t="str">
            <v>"</v>
          </cell>
          <cell r="K20" t="str">
            <v>Apropiado para el tiempo Pascual</v>
          </cell>
          <cell r="L20" t="str">
            <v xml:space="preserve">", </v>
          </cell>
          <cell r="M20" t="str">
            <v xml:space="preserve">category: </v>
          </cell>
          <cell r="N20" t="str">
            <v>"</v>
          </cell>
          <cell r="O20" t="str">
            <v>Liturgia</v>
          </cell>
          <cell r="P20" t="str">
            <v>"</v>
          </cell>
          <cell r="Q20" t="str">
            <v>, moments: [</v>
          </cell>
          <cell r="R20" t="str">
            <v>"</v>
          </cell>
          <cell r="S20" t="str">
            <v>Pascua</v>
          </cell>
          <cell r="T20" t="str">
            <v>", "</v>
          </cell>
          <cell r="U20" t="str">
            <v>Laudes/Visperas</v>
          </cell>
          <cell r="V20" t="str">
            <v>", "</v>
          </cell>
          <cell r="W20" t="str">
            <v>Final</v>
          </cell>
          <cell r="X20" t="str">
            <v>", "</v>
          </cell>
          <cell r="Y20" t="str">
            <v>Antiguo Testamento</v>
          </cell>
          <cell r="AD20" t="str">
            <v>"], url: "</v>
          </cell>
          <cell r="AE20" t="str">
            <v>/resucito/src/index.html?canto=aleluyapascual</v>
          </cell>
          <cell r="AF20" t="str">
            <v>", content: "</v>
          </cell>
          <cell r="AG20" t="str">
            <v>aleluya Pascual cristo jesús ha resucitado. aleluya.</v>
          </cell>
          <cell r="AH20" t="str">
            <v>"},</v>
          </cell>
          <cell r="AI20" t="str">
            <v>a</v>
          </cell>
          <cell r="AJ20" t="str">
            <v>l</v>
          </cell>
          <cell r="AK20" t="str">
            <v>{id:17,title: "Aleluya Pascual", subtitle: "Apropiado para el tiempo Pascual", category: "Liturgia", moments: ["Pascua", "Laudes/Visperas", "Final", "Antiguo Testamento"], url: "/resucito/src/index.html?canto=aleluyapascual", content: "aleluya Pascual cristo jesús ha resucitado. aleluya."},</v>
          </cell>
          <cell r="AL20" t="str">
            <v>ALELUYA PASCUAL</v>
          </cell>
          <cell r="AM20" t="str">
            <v>aleluyapascual</v>
          </cell>
          <cell r="AN20" t="str">
            <v>Apropiado para el tiempo Pascual</v>
          </cell>
          <cell r="AP20" t="str">
            <v>CANTO</v>
          </cell>
        </row>
        <row r="21">
          <cell r="A21">
            <v>13</v>
          </cell>
          <cell r="B21" t="str">
            <v>{id:</v>
          </cell>
          <cell r="C21">
            <v>18</v>
          </cell>
          <cell r="D21" t="str">
            <v>,</v>
          </cell>
          <cell r="E21" t="str">
            <v xml:space="preserve">title: </v>
          </cell>
          <cell r="F21" t="str">
            <v>"</v>
          </cell>
          <cell r="G21" t="str">
            <v>Aleluya, alabad al Señor</v>
          </cell>
          <cell r="H21" t="str">
            <v>",</v>
          </cell>
          <cell r="I21" t="str">
            <v xml:space="preserve"> subtitle: </v>
          </cell>
          <cell r="J21" t="str">
            <v>"</v>
          </cell>
          <cell r="K21" t="str">
            <v>Salmo 150</v>
          </cell>
          <cell r="L21" t="str">
            <v xml:space="preserve">", </v>
          </cell>
          <cell r="M21" t="str">
            <v xml:space="preserve">category: </v>
          </cell>
          <cell r="N21" t="str">
            <v>"</v>
          </cell>
          <cell r="O21" t="str">
            <v>Precatecumenado</v>
          </cell>
          <cell r="P21" t="str">
            <v>"</v>
          </cell>
          <cell r="Q21" t="str">
            <v>, moments: [</v>
          </cell>
          <cell r="R21" t="str">
            <v>"</v>
          </cell>
          <cell r="S21" t="str">
            <v>Pascua</v>
          </cell>
          <cell r="T21" t="str">
            <v>", "</v>
          </cell>
          <cell r="U21" t="str">
            <v>Niños</v>
          </cell>
          <cell r="V21" t="str">
            <v>", "</v>
          </cell>
          <cell r="W21" t="str">
            <v>Paz</v>
          </cell>
          <cell r="X21" t="str">
            <v>", "</v>
          </cell>
          <cell r="Y21" t="str">
            <v>Antiguo Testamento</v>
          </cell>
          <cell r="AD21" t="str">
            <v>"], url: "</v>
          </cell>
          <cell r="AE21" t="str">
            <v>/resucito/src/index.html?canto=aleluyaalabadalsenor</v>
          </cell>
          <cell r="AF21" t="str">
            <v>", content: "</v>
          </cell>
          <cell r="AG21" t="str">
            <v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v>
          </cell>
          <cell r="AH21" t="str">
            <v>"},</v>
          </cell>
          <cell r="AI21" t="str">
            <v>a</v>
          </cell>
          <cell r="AJ21" t="str">
            <v>p</v>
          </cell>
          <cell r="AK21" t="str">
            <v>{id:18,title: "Aleluya, alabad al Señor", subtitle: "Salmo 150", category: "Precatecumenado", moments: ["Pascua", "Niños", "Paz", "Antiguo Testamento"], url: "/resucito/src/index.html?canto=aleluyaalabadalsenor", content: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v>
          </cell>
          <cell r="AL21" t="str">
            <v>ALELUYA, ALABAD AL SEÑOR</v>
          </cell>
          <cell r="AM21" t="str">
            <v>aleluya,alabadalseñor</v>
          </cell>
          <cell r="AN21" t="str">
            <v>Salmo 150</v>
          </cell>
          <cell r="AP21" t="str">
            <v>CANTO</v>
          </cell>
        </row>
        <row r="22">
          <cell r="A22">
            <v>14</v>
          </cell>
          <cell r="B22" t="str">
            <v>{id:</v>
          </cell>
          <cell r="C22">
            <v>19</v>
          </cell>
          <cell r="D22" t="str">
            <v>,</v>
          </cell>
          <cell r="E22" t="str">
            <v xml:space="preserve">title: </v>
          </cell>
          <cell r="F22" t="str">
            <v>"</v>
          </cell>
          <cell r="G22" t="str">
            <v>Aleluya, bendecid al Señor</v>
          </cell>
          <cell r="H22" t="str">
            <v>",</v>
          </cell>
          <cell r="I22" t="str">
            <v xml:space="preserve"> subtitle: </v>
          </cell>
          <cell r="J22" t="str">
            <v>"</v>
          </cell>
          <cell r="K22" t="str">
            <v>Salmo 1.34 (1.33) - Melodía hebraica</v>
          </cell>
          <cell r="L22" t="str">
            <v xml:space="preserve">", </v>
          </cell>
          <cell r="M22" t="str">
            <v xml:space="preserve">category: </v>
          </cell>
          <cell r="N22" t="str">
            <v>"</v>
          </cell>
          <cell r="O22" t="str">
            <v>Precatecumenado</v>
          </cell>
          <cell r="P22" t="str">
            <v>"</v>
          </cell>
          <cell r="Q22" t="str">
            <v>, moments: [</v>
          </cell>
          <cell r="R22" t="str">
            <v>"</v>
          </cell>
          <cell r="S22" t="str">
            <v>Laudes/Visperas</v>
          </cell>
          <cell r="T22" t="str">
            <v>", "</v>
          </cell>
          <cell r="U22" t="str">
            <v>Comunión</v>
          </cell>
          <cell r="V22" t="str">
            <v>", "</v>
          </cell>
          <cell r="W22" t="str">
            <v>Nuevo Testamento</v>
          </cell>
          <cell r="AD22" t="str">
            <v>"], url: "</v>
          </cell>
          <cell r="AE22" t="str">
            <v>/resucito/src/index.html?canto=aleluyabendecidalsenor</v>
          </cell>
          <cell r="AF22" t="str">
            <v>", content: "</v>
          </cell>
          <cell r="AG22" t="str">
            <v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v>
          </cell>
          <cell r="AH22" t="str">
            <v>"},</v>
          </cell>
          <cell r="AI22" t="str">
            <v>a</v>
          </cell>
          <cell r="AJ22" t="str">
            <v>p</v>
          </cell>
          <cell r="AK22" t="str">
            <v>{id:19,title: "Aleluya, bendecid al Señor", subtitle: "Salmo 1.34 (1.33) - Melodía hebraica", category: "Precatecumenado", moments: ["Laudes/Visperas", "Comunión", "Nuevo Testamento"], url: "/resucito/src/index.html?canto=aleluyabendecidalsenor", content: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v>
          </cell>
          <cell r="AL22" t="str">
            <v>ALELUYA, BENDECID AL SEÑOR</v>
          </cell>
          <cell r="AM22" t="str">
            <v>aleluya,bendecidalseñor</v>
          </cell>
          <cell r="AN22" t="str">
            <v>Salmo 1.34 (1.33) - Melodía hebraica</v>
          </cell>
          <cell r="AP22" t="str">
            <v>CANTO</v>
          </cell>
        </row>
        <row r="23">
          <cell r="A23">
            <v>15</v>
          </cell>
          <cell r="B23" t="str">
            <v>{id:</v>
          </cell>
          <cell r="C23">
            <v>20</v>
          </cell>
          <cell r="D23" t="str">
            <v>,</v>
          </cell>
          <cell r="E23" t="str">
            <v xml:space="preserve">title: </v>
          </cell>
          <cell r="F23" t="str">
            <v>"</v>
          </cell>
          <cell r="G23" t="str">
            <v>Aleluya, ya llegó el reino</v>
          </cell>
          <cell r="H23" t="str">
            <v>",</v>
          </cell>
          <cell r="I23" t="str">
            <v xml:space="preserve"> subtitle: </v>
          </cell>
          <cell r="J23" t="str">
            <v>"</v>
          </cell>
          <cell r="K23" t="str">
            <v>Apocalipsis 19,6-9</v>
          </cell>
          <cell r="L23" t="str">
            <v xml:space="preserve">", </v>
          </cell>
          <cell r="M23" t="str">
            <v xml:space="preserve">category: </v>
          </cell>
          <cell r="N23" t="str">
            <v>"</v>
          </cell>
          <cell r="O23" t="str">
            <v>Precatecumenado</v>
          </cell>
          <cell r="P23" t="str">
            <v>"</v>
          </cell>
          <cell r="Q23" t="str">
            <v>, moments: [</v>
          </cell>
          <cell r="R23" t="str">
            <v>"</v>
          </cell>
          <cell r="S23" t="str">
            <v>Entrada</v>
          </cell>
          <cell r="T23" t="str">
            <v>", "</v>
          </cell>
          <cell r="U23" t="str">
            <v>Antiguo Testamento</v>
          </cell>
          <cell r="AD23" t="str">
            <v>"], url: "</v>
          </cell>
          <cell r="AE23" t="str">
            <v>/resucito/src/index.html?canto=aleluyayallegoelreino</v>
          </cell>
          <cell r="AF23" t="str">
            <v>", content: "</v>
          </cell>
          <cell r="AG23" t="str">
            <v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v>
          </cell>
          <cell r="AH23" t="str">
            <v>"},</v>
          </cell>
          <cell r="AI23" t="str">
            <v>a</v>
          </cell>
          <cell r="AJ23" t="str">
            <v>p</v>
          </cell>
          <cell r="AK23" t="str">
            <v>{id:20,title: "Aleluya, ya llegó el reino", subtitle: "Apocalipsis 19,6-9", category: "Precatecumenado", moments: ["Entrada", "Antiguo Testamento"], url: "/resucito/src/index.html?canto=aleluyayallegoelreino", content: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v>
          </cell>
          <cell r="AL23" t="str">
            <v>ALELUYA, YA LLEGÓ EL REINO</v>
          </cell>
          <cell r="AM23" t="str">
            <v>aleluya,yallegóelreino</v>
          </cell>
          <cell r="AN23" t="str">
            <v>Apocalipsis 19,6-9</v>
          </cell>
          <cell r="AP23" t="str">
            <v>CANTO</v>
          </cell>
        </row>
        <row r="24">
          <cell r="A24">
            <v>16</v>
          </cell>
          <cell r="B24" t="str">
            <v>{id:</v>
          </cell>
          <cell r="C24">
            <v>21</v>
          </cell>
          <cell r="D24" t="str">
            <v>,</v>
          </cell>
          <cell r="E24" t="str">
            <v xml:space="preserve">title: </v>
          </cell>
          <cell r="F24" t="str">
            <v>"</v>
          </cell>
          <cell r="G24" t="str">
            <v>Alzaos, puertas</v>
          </cell>
          <cell r="H24" t="str">
            <v>",</v>
          </cell>
          <cell r="I24" t="str">
            <v xml:space="preserve"> subtitle: </v>
          </cell>
          <cell r="J24" t="str">
            <v>"</v>
          </cell>
          <cell r="K24" t="str">
            <v>Salmo 24 (23)</v>
          </cell>
          <cell r="L24" t="str">
            <v xml:space="preserve">", </v>
          </cell>
          <cell r="M24" t="str">
            <v xml:space="preserve">category: </v>
          </cell>
          <cell r="N24" t="str">
            <v>"</v>
          </cell>
          <cell r="O24" t="str">
            <v>Precatecumenado</v>
          </cell>
          <cell r="P24" t="str">
            <v>"</v>
          </cell>
          <cell r="Q24" t="str">
            <v>, moments: [</v>
          </cell>
          <cell r="R24" t="str">
            <v>"</v>
          </cell>
          <cell r="S24" t="str">
            <v>Entrada</v>
          </cell>
          <cell r="T24" t="str">
            <v>", "</v>
          </cell>
          <cell r="U24" t="str">
            <v>Nuevo Testamento</v>
          </cell>
          <cell r="AD24" t="str">
            <v>"], url: "</v>
          </cell>
          <cell r="AE24" t="str">
            <v>/resucito/src/index.html?canto=alzaospuertas</v>
          </cell>
          <cell r="AF24" t="str">
            <v>", content: "</v>
          </cell>
          <cell r="AG24" t="str">
            <v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v>
          </cell>
          <cell r="AH24" t="str">
            <v>"},</v>
          </cell>
          <cell r="AI24" t="str">
            <v>a</v>
          </cell>
          <cell r="AJ24" t="str">
            <v>p</v>
          </cell>
          <cell r="AK24" t="str">
            <v>{id:21,title: "Alzaos, puertas", subtitle: "Salmo 24 (23)", category: "Precatecumenado", moments: ["Entrada", "Nuevo Testamento"], url: "/resucito/src/index.html?canto=alzaospuertas", content: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v>
          </cell>
          <cell r="AL24" t="str">
            <v>ALZAOS, PUERTAS</v>
          </cell>
          <cell r="AM24" t="str">
            <v>alzaos,puertas</v>
          </cell>
          <cell r="AN24" t="str">
            <v>Salmo 24 (23)</v>
          </cell>
          <cell r="AP24" t="str">
            <v>CANTO</v>
          </cell>
        </row>
        <row r="25">
          <cell r="A25">
            <v>17</v>
          </cell>
          <cell r="B25" t="str">
            <v>{id:</v>
          </cell>
          <cell r="C25">
            <v>22</v>
          </cell>
          <cell r="D25" t="str">
            <v>,</v>
          </cell>
          <cell r="E25" t="str">
            <v xml:space="preserve">title: </v>
          </cell>
          <cell r="F25" t="str">
            <v>"</v>
          </cell>
          <cell r="G25" t="str">
            <v>Amén, amén, amén</v>
          </cell>
          <cell r="H25" t="str">
            <v>",</v>
          </cell>
          <cell r="I25" t="str">
            <v xml:space="preserve"> subtitle: </v>
          </cell>
          <cell r="J25" t="str">
            <v>"</v>
          </cell>
          <cell r="K25" t="str">
            <v xml:space="preserve">Apocalipsis 7,12-14 </v>
          </cell>
          <cell r="L25" t="str">
            <v xml:space="preserve">", </v>
          </cell>
          <cell r="M25" t="str">
            <v xml:space="preserve">category: </v>
          </cell>
          <cell r="N25" t="str">
            <v>"</v>
          </cell>
          <cell r="O25" t="str">
            <v>Precatecumenado</v>
          </cell>
          <cell r="P25" t="str">
            <v>"</v>
          </cell>
          <cell r="Q25" t="str">
            <v>, moments: [</v>
          </cell>
          <cell r="R25" t="str">
            <v>"</v>
          </cell>
          <cell r="S25" t="str">
            <v>Cuaresma</v>
          </cell>
          <cell r="T25" t="str">
            <v>", "</v>
          </cell>
          <cell r="U25" t="str">
            <v>Laudes/Visperas</v>
          </cell>
          <cell r="V25" t="str">
            <v>", "</v>
          </cell>
          <cell r="W25" t="str">
            <v>Antiguo Testamento</v>
          </cell>
          <cell r="X25" t="str">
            <v>", "</v>
          </cell>
          <cell r="AD25" t="str">
            <v>"], url: "</v>
          </cell>
          <cell r="AE25" t="str">
            <v>/resucito/src/index.html?canto=amenamenamen</v>
          </cell>
          <cell r="AF25" t="str">
            <v>", content: "</v>
          </cell>
          <cell r="AG25" t="str">
            <v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v>
          </cell>
          <cell r="AH25" t="str">
            <v>"},</v>
          </cell>
          <cell r="AI25" t="str">
            <v>a</v>
          </cell>
          <cell r="AJ25" t="str">
            <v>p</v>
          </cell>
          <cell r="AK25" t="str">
            <v>{id:22,title: "Amén, amén, amén", subtitle: "Apocalipsis 7,12-14 ", category: "Precatecumenado", moments: ["Cuaresma", "Laudes/Visperas", "Antiguo Testamento", ""], url: "/resucito/src/index.html?canto=amenamenamen", content: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v>
          </cell>
          <cell r="AL25" t="str">
            <v>AMÉN, AMÉN, AMÉN</v>
          </cell>
          <cell r="AM25" t="str">
            <v>amén,amén,amén</v>
          </cell>
          <cell r="AN25" t="str">
            <v xml:space="preserve">Apocalipsis 7,12-14 </v>
          </cell>
          <cell r="AP25" t="str">
            <v>CANTO</v>
          </cell>
        </row>
        <row r="26">
          <cell r="A26">
            <v>18</v>
          </cell>
          <cell r="B26" t="str">
            <v>{id:</v>
          </cell>
          <cell r="C26">
            <v>23</v>
          </cell>
          <cell r="D26" t="str">
            <v>,</v>
          </cell>
          <cell r="E26" t="str">
            <v xml:space="preserve">title: </v>
          </cell>
          <cell r="F26" t="str">
            <v>"</v>
          </cell>
          <cell r="G26" t="str">
            <v>Amo al Señor</v>
          </cell>
          <cell r="H26" t="str">
            <v>",</v>
          </cell>
          <cell r="I26" t="str">
            <v xml:space="preserve"> subtitle: </v>
          </cell>
          <cell r="J26" t="str">
            <v>"</v>
          </cell>
          <cell r="K26" t="str">
            <v>Salmo 116 (114-115)</v>
          </cell>
          <cell r="L26" t="str">
            <v xml:space="preserve">", </v>
          </cell>
          <cell r="M26" t="str">
            <v xml:space="preserve">category: </v>
          </cell>
          <cell r="N26" t="str">
            <v>"</v>
          </cell>
          <cell r="O26" t="str">
            <v>Precatecumenado</v>
          </cell>
          <cell r="P26" t="str">
            <v>"</v>
          </cell>
          <cell r="Q26" t="str">
            <v>, moments: [</v>
          </cell>
          <cell r="R26" t="str">
            <v>"</v>
          </cell>
          <cell r="S26" t="str">
            <v>Cuaresma</v>
          </cell>
          <cell r="AD26" t="str">
            <v>"], url: "</v>
          </cell>
          <cell r="AE26" t="str">
            <v>/resucito/src/index.html?canto=amoalsenor</v>
          </cell>
          <cell r="AF26" t="str">
            <v>", content: "</v>
          </cell>
          <cell r="AG26" t="str">
            <v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v>
          </cell>
          <cell r="AH26" t="str">
            <v>"},</v>
          </cell>
          <cell r="AI26" t="str">
            <v>a</v>
          </cell>
          <cell r="AJ26" t="str">
            <v>p</v>
          </cell>
          <cell r="AK26" t="str">
            <v>{id:23,title: "Amo al Señor", subtitle: "Salmo 116 (114-115)", category: "Precatecumenado", moments: ["Cuaresma"], url: "/resucito/src/index.html?canto=amoalsenor", content: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v>
          </cell>
          <cell r="AL26" t="str">
            <v>AMO AL SEÑOR</v>
          </cell>
          <cell r="AM26" t="str">
            <v>amoalseñor</v>
          </cell>
          <cell r="AN26" t="str">
            <v>Salmo 116 (114-115)</v>
          </cell>
          <cell r="AP26" t="str">
            <v>CANTO</v>
          </cell>
        </row>
        <row r="27">
          <cell r="A27">
            <v>182</v>
          </cell>
          <cell r="B27" t="str">
            <v>{id:</v>
          </cell>
          <cell r="C27">
            <v>24</v>
          </cell>
          <cell r="D27" t="str">
            <v>,</v>
          </cell>
          <cell r="E27" t="str">
            <v xml:space="preserve">title: </v>
          </cell>
          <cell r="F27" t="str">
            <v>"</v>
          </cell>
          <cell r="G27" t="str">
            <v>Antífona para el Evangelio</v>
          </cell>
          <cell r="H27" t="str">
            <v>",</v>
          </cell>
          <cell r="I27" t="str">
            <v xml:space="preserve"> subtitle: </v>
          </cell>
          <cell r="J27" t="str">
            <v>"</v>
          </cell>
          <cell r="K27" t="str">
            <v>Tiempo de Cuaresma</v>
          </cell>
          <cell r="L27" t="str">
            <v xml:space="preserve">", </v>
          </cell>
          <cell r="M27" t="str">
            <v xml:space="preserve">category: </v>
          </cell>
          <cell r="N27" t="str">
            <v>"</v>
          </cell>
          <cell r="O27" t="str">
            <v>Liturgia</v>
          </cell>
          <cell r="P27" t="str">
            <v>"</v>
          </cell>
          <cell r="Q27" t="str">
            <v>, moments: [</v>
          </cell>
          <cell r="R27" t="str">
            <v>"</v>
          </cell>
          <cell r="S27" t="str">
            <v>Pascua</v>
          </cell>
          <cell r="T27" t="str">
            <v>", "</v>
          </cell>
          <cell r="U27" t="str">
            <v>Niños</v>
          </cell>
          <cell r="V27" t="str">
            <v>", "</v>
          </cell>
          <cell r="W27" t="str">
            <v>Fracción del Fracción del pan</v>
          </cell>
          <cell r="X27" t="str">
            <v>", "</v>
          </cell>
          <cell r="Y27" t="str">
            <v>Antiguo Testamento</v>
          </cell>
          <cell r="AD27" t="str">
            <v>"], url: "</v>
          </cell>
          <cell r="AE27" t="str">
            <v>/resucito/src/index.html?canto=antifonaparaelevangelio</v>
          </cell>
          <cell r="AF27" t="str">
            <v>", content: "</v>
          </cell>
          <cell r="AG27" t="str">
            <v>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v>
          </cell>
          <cell r="AH27" t="str">
            <v>"},</v>
          </cell>
          <cell r="AI27" t="str">
            <v>a</v>
          </cell>
          <cell r="AJ27" t="str">
            <v>l</v>
          </cell>
          <cell r="AK27" t="str">
            <v>{id:24,title: "Antífona para el Evangelio", subtitle: "Tiempo de Cuaresma", category: "Liturgia", moments: ["Pascua", "Niños", "Fracción del Fracción del pan", "Antiguo Testamento"], url: "/resucito/src/index.html?canto=antifonaparaelevangelio", content: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v>
          </cell>
          <cell r="AL27" t="str">
            <v>ANTÍFONA PARA EL EVANGELIO</v>
          </cell>
          <cell r="AM27" t="str">
            <v>antífonaparaelevangelio</v>
          </cell>
          <cell r="AN27" t="str">
            <v>Tiempo de Cuaresma</v>
          </cell>
          <cell r="AP27" t="str">
            <v>CANTO</v>
          </cell>
        </row>
        <row r="28">
          <cell r="A28">
            <v>19</v>
          </cell>
          <cell r="B28" t="str">
            <v>{id:</v>
          </cell>
          <cell r="C28">
            <v>25</v>
          </cell>
          <cell r="D28" t="str">
            <v>,</v>
          </cell>
          <cell r="E28" t="str">
            <v xml:space="preserve">title: </v>
          </cell>
          <cell r="F28" t="str">
            <v>"</v>
          </cell>
          <cell r="G28" t="str">
            <v>Aquedah</v>
          </cell>
          <cell r="H28" t="str">
            <v>",</v>
          </cell>
          <cell r="I28" t="str">
            <v xml:space="preserve"> subtitle: </v>
          </cell>
          <cell r="J28" t="str">
            <v>"</v>
          </cell>
          <cell r="K28" t="str">
            <v>Gn 22,1-19 - Del Targum Neofiti sobre el sacrificio de Isaac</v>
          </cell>
          <cell r="L28" t="str">
            <v xml:space="preserve">", </v>
          </cell>
          <cell r="M28" t="str">
            <v xml:space="preserve">category: </v>
          </cell>
          <cell r="N28" t="str">
            <v>"</v>
          </cell>
          <cell r="O28" t="str">
            <v>Precatecumenado</v>
          </cell>
          <cell r="P28" t="str">
            <v>"</v>
          </cell>
          <cell r="Q28" t="str">
            <v>, moments: [</v>
          </cell>
          <cell r="R28" t="str">
            <v>"</v>
          </cell>
          <cell r="S28" t="str">
            <v>Cuaresma</v>
          </cell>
          <cell r="AD28" t="str">
            <v>"], url: "</v>
          </cell>
          <cell r="AE28" t="str">
            <v>/resucito/src/index.html?canto=aquedah</v>
          </cell>
          <cell r="AF28" t="str">
            <v>", content: "</v>
          </cell>
          <cell r="AG28" t="str">
            <v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v>
          </cell>
          <cell r="AH28" t="str">
            <v>"},</v>
          </cell>
          <cell r="AI28" t="str">
            <v>a</v>
          </cell>
          <cell r="AJ28" t="str">
            <v>p</v>
          </cell>
          <cell r="AK28" t="str">
            <v>{id:25,title: "Aquedah", subtitle: "Gn 22,1-19 - Del Targum Neofiti sobre el sacrificio de Isaac", category: "Precatecumenado", moments: ["Cuaresma"], url: "/resucito/src/index.html?canto=aquedah", content: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v>
          </cell>
          <cell r="AL28" t="str">
            <v>AQUEDAH</v>
          </cell>
          <cell r="AM28" t="str">
            <v>aquedah</v>
          </cell>
          <cell r="AN28" t="str">
            <v>Gn 22,1-19 - Del Targum Neofiti sobre el sacrificio de Isaac</v>
          </cell>
          <cell r="AP28" t="str">
            <v>CANTO</v>
          </cell>
        </row>
        <row r="29">
          <cell r="A29">
            <v>20</v>
          </cell>
          <cell r="B29" t="str">
            <v>{id:</v>
          </cell>
          <cell r="C29">
            <v>26</v>
          </cell>
          <cell r="D29" t="str">
            <v>,</v>
          </cell>
          <cell r="E29" t="str">
            <v xml:space="preserve">title: </v>
          </cell>
          <cell r="F29" t="str">
            <v>"</v>
          </cell>
          <cell r="G29" t="str">
            <v>Así habla el amén</v>
          </cell>
          <cell r="H29" t="str">
            <v>",</v>
          </cell>
          <cell r="I29" t="str">
            <v xml:space="preserve"> subtitle: </v>
          </cell>
          <cell r="J29" t="str">
            <v>"</v>
          </cell>
          <cell r="K29" t="str">
            <v>Ap 3,14-20</v>
          </cell>
          <cell r="L29" t="str">
            <v xml:space="preserve">", </v>
          </cell>
          <cell r="M29" t="str">
            <v xml:space="preserve">category: </v>
          </cell>
          <cell r="N29" t="str">
            <v>"</v>
          </cell>
          <cell r="O29" t="str">
            <v>Precatecumenado</v>
          </cell>
          <cell r="P29" t="str">
            <v>"</v>
          </cell>
          <cell r="Q29" t="str">
            <v>, moments: [</v>
          </cell>
          <cell r="R29" t="str">
            <v>"</v>
          </cell>
          <cell r="S29" t="str">
            <v>Virgen</v>
          </cell>
          <cell r="T29" t="str">
            <v>", "</v>
          </cell>
          <cell r="U29" t="str">
            <v>Nuevo Testamento</v>
          </cell>
          <cell r="AD29" t="str">
            <v>"], url: "</v>
          </cell>
          <cell r="AE29" t="str">
            <v>/resucito/src/index.html?canto=asihablaelamen</v>
          </cell>
          <cell r="AF29" t="str">
            <v>", content: "</v>
          </cell>
          <cell r="AG29" t="str">
            <v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v>
          </cell>
          <cell r="AH29" t="str">
            <v>"},</v>
          </cell>
          <cell r="AI29" t="str">
            <v>a</v>
          </cell>
          <cell r="AJ29" t="str">
            <v>p</v>
          </cell>
          <cell r="AK29" t="str">
            <v>{id:26,title: "Así habla el amén", subtitle: "Ap 3,14-20", category: "Precatecumenado", moments: ["Virgen", "Nuevo Testamento"], url: "/resucito/src/index.html?canto=asihablaelamen", content: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v>
          </cell>
          <cell r="AL29" t="str">
            <v>ASÍ HABLA EL AMÉN</v>
          </cell>
          <cell r="AM29" t="str">
            <v>asíhablaelamén</v>
          </cell>
          <cell r="AN29" t="str">
            <v>Ap 3,14-20</v>
          </cell>
          <cell r="AP29" t="str">
            <v>CANTO</v>
          </cell>
        </row>
        <row r="30">
          <cell r="A30">
            <v>21</v>
          </cell>
          <cell r="B30" t="str">
            <v>{id:</v>
          </cell>
          <cell r="C30">
            <v>27</v>
          </cell>
          <cell r="D30" t="str">
            <v>,</v>
          </cell>
          <cell r="E30" t="str">
            <v xml:space="preserve">title: </v>
          </cell>
          <cell r="F30" t="str">
            <v>"</v>
          </cell>
          <cell r="G30" t="str">
            <v>Ave María I</v>
          </cell>
          <cell r="H30" t="str">
            <v>",</v>
          </cell>
          <cell r="I30" t="str">
            <v xml:space="preserve"> subtitle: </v>
          </cell>
          <cell r="J30" t="str">
            <v>"</v>
          </cell>
          <cell r="K30" t="str">
            <v>Lc 1,28ss</v>
          </cell>
          <cell r="L30" t="str">
            <v xml:space="preserve">", </v>
          </cell>
          <cell r="M30" t="str">
            <v xml:space="preserve">category: </v>
          </cell>
          <cell r="N30" t="str">
            <v>"</v>
          </cell>
          <cell r="O30" t="str">
            <v>Precatecumenado</v>
          </cell>
          <cell r="P30" t="str">
            <v>"</v>
          </cell>
          <cell r="Q30" t="str">
            <v>, moments: [</v>
          </cell>
          <cell r="R30" t="str">
            <v>"</v>
          </cell>
          <cell r="S30" t="str">
            <v>Virgen</v>
          </cell>
          <cell r="T30" t="str">
            <v>", "</v>
          </cell>
          <cell r="U30" t="str">
            <v>Final</v>
          </cell>
          <cell r="V30" t="str">
            <v>", "</v>
          </cell>
          <cell r="W30" t="str">
            <v>Nuevo Testamento</v>
          </cell>
          <cell r="AD30" t="str">
            <v>"], url: "</v>
          </cell>
          <cell r="AE30" t="str">
            <v>/resucito/src/index.html?canto=avemariai</v>
          </cell>
          <cell r="AF30" t="str">
            <v>", content: "</v>
          </cell>
          <cell r="AG30" t="str">
            <v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v>
          </cell>
          <cell r="AH30" t="str">
            <v>"},</v>
          </cell>
          <cell r="AI30" t="str">
            <v>a</v>
          </cell>
          <cell r="AJ30" t="str">
            <v>p</v>
          </cell>
          <cell r="AK30" t="str">
            <v>{id:27,title: "Ave María I", subtitle: "Lc 1,28ss", category: "Precatecumenado", moments: ["Virgen", "Final", "Nuevo Testamento"], url: "/resucito/src/index.html?canto=avemariai", content: "ave maría i lucas 1,28ss ave maría, llena de gracia, el señor es contigo, bendita tú eres entre todas las mujeres, y bendito es el fruto de tu vientre, jesús. a santa maría, madre de Dios, ruega por nosotros que somos pecadores, ruega ahora y en la hora de nuestra muerte. amén. "},</v>
          </cell>
          <cell r="AL30" t="str">
            <v>AVE MARÍA I</v>
          </cell>
          <cell r="AM30" t="str">
            <v>avemaríai</v>
          </cell>
          <cell r="AN30" t="str">
            <v>Lc 1,28ss</v>
          </cell>
          <cell r="AP30" t="str">
            <v>CANTO</v>
          </cell>
        </row>
        <row r="31">
          <cell r="A31">
            <v>22</v>
          </cell>
          <cell r="B31" t="str">
            <v>{id:</v>
          </cell>
          <cell r="C31">
            <v>28</v>
          </cell>
          <cell r="D31" t="str">
            <v>,</v>
          </cell>
          <cell r="E31" t="str">
            <v xml:space="preserve">title: </v>
          </cell>
          <cell r="F31" t="str">
            <v>"</v>
          </cell>
          <cell r="G31" t="str">
            <v>Ave María II (1984)</v>
          </cell>
          <cell r="H31" t="str">
            <v>",</v>
          </cell>
          <cell r="I31" t="str">
            <v xml:space="preserve"> subtitle: </v>
          </cell>
          <cell r="J31" t="str">
            <v>"</v>
          </cell>
          <cell r="K31" t="str">
            <v xml:space="preserve">Lc 1,28ss - 1984 </v>
          </cell>
          <cell r="L31" t="str">
            <v xml:space="preserve">", </v>
          </cell>
          <cell r="M31" t="str">
            <v xml:space="preserve">category: </v>
          </cell>
          <cell r="N31" t="str">
            <v>"</v>
          </cell>
          <cell r="O31" t="str">
            <v>Precatecumenado</v>
          </cell>
          <cell r="P31" t="str">
            <v>"</v>
          </cell>
          <cell r="Q31" t="str">
            <v>, moments: [</v>
          </cell>
          <cell r="R31" t="str">
            <v>"</v>
          </cell>
          <cell r="S31" t="str">
            <v>Cuaresma</v>
          </cell>
          <cell r="T31" t="str">
            <v>", "</v>
          </cell>
          <cell r="U31" t="str">
            <v>Laudes/Visperas</v>
          </cell>
          <cell r="V31" t="str">
            <v>", "</v>
          </cell>
          <cell r="W31" t="str">
            <v>Antiguo Testamento</v>
          </cell>
          <cell r="AD31" t="str">
            <v>"], url: "</v>
          </cell>
          <cell r="AE31" t="str">
            <v>/resucito/src/index.html?canto=avemariaii(1984)</v>
          </cell>
          <cell r="AF31" t="str">
            <v>", content: "</v>
          </cell>
          <cell r="AG31" t="str">
            <v>ave maría ii le 1,28ss – 1984 ave maría, llena de gracia, el señor es contigo, bendita tú eres entre todas las mujeres, y bendito es el fruto de tu vientre, jesús. santa maría, madre de Dios, ruega por nosotros que somos pecadores, ruega ahora y en la hora de nuestra muerte.</v>
          </cell>
          <cell r="AH31" t="str">
            <v>"},</v>
          </cell>
          <cell r="AI31" t="str">
            <v>a</v>
          </cell>
          <cell r="AJ31" t="str">
            <v>p</v>
          </cell>
          <cell r="AK31" t="str">
            <v>{id:28,title: "Ave María II (1984)", subtitle: "Lc 1,28ss - 1984 ", category: "Precatecumenado", moments: ["Cuaresma", "Laudes/Visperas", "Antiguo Testamento"], url: "/resucito/src/index.html?canto=avemariaii(1984)", content: "ave maría ii le 1,28ss – 1984 ave maría, llena de gracia, el señor es contigo, bendita tú eres entre todas las mujeres, y bendito es el fruto de tu vientre, jesús. santa maría, madre de Dios, ruega por nosotros que somos pecadores, ruega ahora y en la hora de nuestra muerte."},</v>
          </cell>
          <cell r="AL31" t="str">
            <v>AVE MARÍA II (1984)</v>
          </cell>
          <cell r="AM31" t="str">
            <v>avemaríaii(1984)</v>
          </cell>
          <cell r="AN31" t="str">
            <v xml:space="preserve">Lc 1,28ss - 1984 </v>
          </cell>
          <cell r="AP31" t="str">
            <v>CANTO</v>
          </cell>
        </row>
        <row r="32">
          <cell r="A32">
            <v>23</v>
          </cell>
          <cell r="B32" t="str">
            <v>{id:</v>
          </cell>
          <cell r="C32">
            <v>29</v>
          </cell>
          <cell r="D32" t="str">
            <v>,</v>
          </cell>
          <cell r="E32" t="str">
            <v xml:space="preserve">title: </v>
          </cell>
          <cell r="F32" t="str">
            <v>"</v>
          </cell>
          <cell r="G32" t="str">
            <v>Babilonia criminal</v>
          </cell>
          <cell r="H32" t="str">
            <v>",</v>
          </cell>
          <cell r="I32" t="str">
            <v xml:space="preserve"> subtitle: </v>
          </cell>
          <cell r="J32" t="str">
            <v>"</v>
          </cell>
          <cell r="K32" t="str">
            <v>Sal 137 (136)</v>
          </cell>
          <cell r="L32" t="str">
            <v xml:space="preserve">", </v>
          </cell>
          <cell r="M32" t="str">
            <v xml:space="preserve">category: </v>
          </cell>
          <cell r="N32" t="str">
            <v>"</v>
          </cell>
          <cell r="O32" t="str">
            <v>Precatecumenado</v>
          </cell>
          <cell r="P32" t="str">
            <v>"</v>
          </cell>
          <cell r="Q32" t="str">
            <v>, moments: [</v>
          </cell>
          <cell r="R32" t="str">
            <v>"</v>
          </cell>
          <cell r="S32" t="str">
            <v>Paz</v>
          </cell>
          <cell r="T32" t="str">
            <v>", "</v>
          </cell>
          <cell r="U32" t="str">
            <v>Comunión</v>
          </cell>
          <cell r="V32" t="str">
            <v>", "</v>
          </cell>
          <cell r="W32" t="str">
            <v>Final</v>
          </cell>
          <cell r="X32" t="str">
            <v>", "</v>
          </cell>
          <cell r="Y32" t="str">
            <v>Antiguo Testamento</v>
          </cell>
          <cell r="AD32" t="str">
            <v>"], url: "</v>
          </cell>
          <cell r="AE32" t="str">
            <v>/resucito/src/index.html?canto=babiloniacriminal</v>
          </cell>
          <cell r="AF32" t="str">
            <v>", content: "</v>
          </cell>
          <cell r="AG32" t="str">
            <v>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v>
          </cell>
          <cell r="AH32" t="str">
            <v>"},</v>
          </cell>
          <cell r="AI32" t="str">
            <v>b</v>
          </cell>
          <cell r="AJ32" t="str">
            <v>p</v>
          </cell>
          <cell r="AK32" t="str">
            <v>{id:29,title: "Babilonia criminal", subtitle: "Sal 137 (136)", category: "Precatecumenado", moments: ["Paz", "Comunión", "Final", "Antiguo Testamento"], url: "/resucito/src/index.html?canto=babiloniacriminal", content: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v>
          </cell>
          <cell r="AL32" t="str">
            <v>BABILONIA CRIMINAL</v>
          </cell>
          <cell r="AM32" t="str">
            <v>babiloniacriminal</v>
          </cell>
          <cell r="AN32" t="str">
            <v>Sal 137 (136)</v>
          </cell>
          <cell r="AP32" t="str">
            <v>CANTO</v>
          </cell>
        </row>
        <row r="33">
          <cell r="A33">
            <v>24</v>
          </cell>
          <cell r="B33" t="str">
            <v>{id:</v>
          </cell>
          <cell r="C33">
            <v>30</v>
          </cell>
          <cell r="D33" t="str">
            <v>,</v>
          </cell>
          <cell r="E33" t="str">
            <v xml:space="preserve">title: </v>
          </cell>
          <cell r="F33" t="str">
            <v>"</v>
          </cell>
          <cell r="G33" t="str">
            <v>Balaam</v>
          </cell>
          <cell r="H33" t="str">
            <v>",</v>
          </cell>
          <cell r="I33" t="str">
            <v xml:space="preserve"> subtitle: </v>
          </cell>
          <cell r="J33" t="str">
            <v>"</v>
          </cell>
          <cell r="K33" t="str">
            <v>Nm 23,7-24</v>
          </cell>
          <cell r="L33" t="str">
            <v xml:space="preserve">", </v>
          </cell>
          <cell r="M33" t="str">
            <v xml:space="preserve">category: </v>
          </cell>
          <cell r="N33" t="str">
            <v>"</v>
          </cell>
          <cell r="O33" t="str">
            <v>Precatecumenado</v>
          </cell>
          <cell r="P33" t="str">
            <v>"</v>
          </cell>
          <cell r="Q33" t="str">
            <v>, moments: [</v>
          </cell>
          <cell r="R33" t="str">
            <v>"</v>
          </cell>
          <cell r="S33" t="str">
            <v>Cuaresma</v>
          </cell>
          <cell r="T33" t="str">
            <v>", "</v>
          </cell>
          <cell r="U33" t="str">
            <v>Laudes/Visperas</v>
          </cell>
          <cell r="V33" t="str">
            <v>", "</v>
          </cell>
          <cell r="W33" t="str">
            <v>Antiguo Testamento</v>
          </cell>
          <cell r="AD33" t="str">
            <v>"], url: "</v>
          </cell>
          <cell r="AE33" t="str">
            <v>/resucito/src/index.html?canto=balaam</v>
          </cell>
          <cell r="AF33" t="str">
            <v>", content: "</v>
          </cell>
          <cell r="AG33" t="str">
            <v>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v>
          </cell>
          <cell r="AH33" t="str">
            <v>"},</v>
          </cell>
          <cell r="AI33" t="str">
            <v>b</v>
          </cell>
          <cell r="AJ33" t="str">
            <v>p</v>
          </cell>
          <cell r="AK33" t="str">
            <v>{id:30,title: "Balaam", subtitle: "Nm 23,7-24", category: "Precatecumenado", moments: ["Cuaresma", "Laudes/Visperas", "Antiguo Testamento"], url: "/resucito/src/index.html?canto=balaam", content: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v>
          </cell>
          <cell r="AL33" t="str">
            <v>BALAAM</v>
          </cell>
          <cell r="AM33" t="str">
            <v>balaam</v>
          </cell>
          <cell r="AN33" t="str">
            <v>Nm 23,7-24</v>
          </cell>
          <cell r="AP33" t="str">
            <v>CANTO</v>
          </cell>
        </row>
        <row r="34">
          <cell r="A34">
            <v>25</v>
          </cell>
          <cell r="B34" t="str">
            <v>{id:</v>
          </cell>
          <cell r="C34">
            <v>31</v>
          </cell>
          <cell r="D34" t="str">
            <v>,</v>
          </cell>
          <cell r="E34" t="str">
            <v xml:space="preserve">title: </v>
          </cell>
          <cell r="F34" t="str">
            <v>"</v>
          </cell>
          <cell r="G34" t="str">
            <v>Bendeciré al Señor en todo tiempo</v>
          </cell>
          <cell r="H34" t="str">
            <v>",</v>
          </cell>
          <cell r="I34" t="str">
            <v xml:space="preserve"> subtitle: </v>
          </cell>
          <cell r="J34" t="str">
            <v>"</v>
          </cell>
          <cell r="K34" t="str">
            <v>Sal 34 (33)</v>
          </cell>
          <cell r="L34" t="str">
            <v xml:space="preserve">", </v>
          </cell>
          <cell r="M34" t="str">
            <v xml:space="preserve">category: </v>
          </cell>
          <cell r="N34" t="str">
            <v>"</v>
          </cell>
          <cell r="O34" t="str">
            <v>Precatecumenado</v>
          </cell>
          <cell r="P34" t="str">
            <v>"</v>
          </cell>
          <cell r="Q34" t="str">
            <v>, moments: [</v>
          </cell>
          <cell r="R34" t="str">
            <v>"</v>
          </cell>
          <cell r="S34" t="str">
            <v>Cuaresma</v>
          </cell>
          <cell r="T34" t="str">
            <v>", "</v>
          </cell>
          <cell r="U34" t="str">
            <v>Laudes/Visperas</v>
          </cell>
          <cell r="V34" t="str">
            <v>", "</v>
          </cell>
          <cell r="W34" t="str">
            <v>Antiguo Testamento</v>
          </cell>
          <cell r="AD34" t="str">
            <v>"], url: "</v>
          </cell>
          <cell r="AE34" t="str">
            <v>/resucito/src/index.html?canto=bendecirealsenorentodotiempo</v>
          </cell>
          <cell r="AF34" t="str">
            <v>", content: "</v>
          </cell>
          <cell r="AG34" t="str">
            <v>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v>
          </cell>
          <cell r="AH34" t="str">
            <v>"},</v>
          </cell>
          <cell r="AI34" t="str">
            <v>b</v>
          </cell>
          <cell r="AJ34" t="str">
            <v>p</v>
          </cell>
          <cell r="AK34" t="str">
            <v>{id:31,title: "Bendeciré al Señor en todo tiempo", subtitle: "Sal 34 (33)", category: "Precatecumenado", moments: ["Cuaresma", "Laudes/Visperas", "Antiguo Testamento"], url: "/resucito/src/index.html?canto=bendecirealsenorentodotiempo", content: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v>
          </cell>
          <cell r="AL34" t="str">
            <v>BENDECIRÉ AL SEÑOR EN TODO TIEMPO</v>
          </cell>
          <cell r="AM34" t="str">
            <v>bendeciréalseñorentodotiempo</v>
          </cell>
          <cell r="AN34" t="str">
            <v>Sal 34 (33)</v>
          </cell>
          <cell r="AP34" t="str">
            <v>CANTO</v>
          </cell>
        </row>
        <row r="35">
          <cell r="A35">
            <v>26</v>
          </cell>
          <cell r="B35" t="str">
            <v>{id:</v>
          </cell>
          <cell r="C35">
            <v>32</v>
          </cell>
          <cell r="D35" t="str">
            <v>,</v>
          </cell>
          <cell r="E35" t="str">
            <v xml:space="preserve">title: </v>
          </cell>
          <cell r="F35" t="str">
            <v>"</v>
          </cell>
          <cell r="G35" t="str">
            <v>Bendice, alma mía, a Yahveh</v>
          </cell>
          <cell r="H35" t="str">
            <v>",</v>
          </cell>
          <cell r="I35" t="str">
            <v xml:space="preserve"> subtitle: </v>
          </cell>
          <cell r="J35" t="str">
            <v>"</v>
          </cell>
          <cell r="K35" t="str">
            <v>Sal 103 (102)</v>
          </cell>
          <cell r="L35" t="str">
            <v xml:space="preserve">", </v>
          </cell>
          <cell r="M35" t="str">
            <v xml:space="preserve">category: </v>
          </cell>
          <cell r="N35" t="str">
            <v>"</v>
          </cell>
          <cell r="O35" t="str">
            <v>Precatecumenado</v>
          </cell>
          <cell r="P35" t="str">
            <v>"</v>
          </cell>
          <cell r="Q35" t="str">
            <v>, moments: [</v>
          </cell>
          <cell r="R35" t="str">
            <v>"</v>
          </cell>
          <cell r="S35" t="str">
            <v>Pascua</v>
          </cell>
          <cell r="AD35" t="str">
            <v>"], url: "</v>
          </cell>
          <cell r="AE35" t="str">
            <v>/resucito/src/index.html?canto=bendicealmamiaayahveh</v>
          </cell>
          <cell r="AF35" t="str">
            <v>", content: "</v>
          </cell>
          <cell r="AG35" t="str">
            <v>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v>
          </cell>
          <cell r="AH35" t="str">
            <v>"},</v>
          </cell>
          <cell r="AI35" t="str">
            <v>b</v>
          </cell>
          <cell r="AJ35" t="str">
            <v>p</v>
          </cell>
          <cell r="AK35" t="str">
            <v>{id:32,title: "Bendice, alma mía, a Yahveh", subtitle: "Sal 103 (102)", category: "Precatecumenado", moments: ["Pascua"], url: "/resucito/src/index.html?canto=bendicealmamiaayahveh", content: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v>
          </cell>
          <cell r="AL35" t="str">
            <v>BENDICE, ALMA MÍA, A YAHVEH</v>
          </cell>
          <cell r="AM35" t="str">
            <v>bendice,almamía,ayahveh</v>
          </cell>
          <cell r="AN35" t="str">
            <v>Sal 103 (102)</v>
          </cell>
          <cell r="AP35" t="str">
            <v>CANTO</v>
          </cell>
        </row>
        <row r="36">
          <cell r="A36">
            <v>183</v>
          </cell>
          <cell r="B36" t="str">
            <v>{id:</v>
          </cell>
          <cell r="C36">
            <v>33</v>
          </cell>
          <cell r="D36" t="str">
            <v>,</v>
          </cell>
          <cell r="E36" t="str">
            <v xml:space="preserve">title: </v>
          </cell>
          <cell r="F36" t="str">
            <v>"</v>
          </cell>
          <cell r="G36" t="str">
            <v>Bendición del agua</v>
          </cell>
          <cell r="H36" t="str">
            <v>",</v>
          </cell>
          <cell r="I36" t="str">
            <v xml:space="preserve"> subtitle: </v>
          </cell>
          <cell r="J36" t="str">
            <v>"</v>
          </cell>
          <cell r="K36" t="str">
            <v>De la liturgia bautismal de la Vigilia Pascual</v>
          </cell>
          <cell r="L36" t="str">
            <v xml:space="preserve">", </v>
          </cell>
          <cell r="M36" t="str">
            <v xml:space="preserve">category: </v>
          </cell>
          <cell r="N36" t="str">
            <v>"</v>
          </cell>
          <cell r="O36" t="str">
            <v>Liturgia</v>
          </cell>
          <cell r="P36" t="str">
            <v>"</v>
          </cell>
          <cell r="Q36" t="str">
            <v>, moments: [</v>
          </cell>
          <cell r="R36" t="str">
            <v>"</v>
          </cell>
          <cell r="AD36" t="str">
            <v>"], url: "</v>
          </cell>
          <cell r="AE36" t="str">
            <v>/resucito/src/index.html?canto=bendiciondelagua</v>
          </cell>
          <cell r="AF36" t="str">
            <v>", content: "</v>
          </cell>
          <cell r="AG36" t="str">
            <v>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v>
          </cell>
          <cell r="AH36" t="str">
            <v>"},</v>
          </cell>
          <cell r="AI36" t="str">
            <v>b</v>
          </cell>
          <cell r="AJ36" t="str">
            <v>l</v>
          </cell>
          <cell r="AK36" t="str">
            <v>{id:33,title: "Bendición del agua", subtitle: "De la liturgia bautismal de la Vigilia Pascual", category: "Liturgia", moments: [""], url: "/resucito/src/index.html?canto=bendiciondelagua", content: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v>
          </cell>
          <cell r="AL36" t="str">
            <v>BENDICIÓN DEL AGUA</v>
          </cell>
          <cell r="AM36" t="str">
            <v>bendicióndelagua</v>
          </cell>
          <cell r="AN36" t="str">
            <v>De la liturgia bautismal de la Vigilia Pascual</v>
          </cell>
          <cell r="AP36" t="str">
            <v>CANTO</v>
          </cell>
        </row>
        <row r="37">
          <cell r="A37">
            <v>27</v>
          </cell>
          <cell r="B37" t="str">
            <v>{id:</v>
          </cell>
          <cell r="C37">
            <v>34</v>
          </cell>
          <cell r="D37" t="str">
            <v>,</v>
          </cell>
          <cell r="E37" t="str">
            <v xml:space="preserve">title: </v>
          </cell>
          <cell r="F37" t="str">
            <v>"</v>
          </cell>
          <cell r="G37" t="str">
            <v>Bendita eres tú, María</v>
          </cell>
          <cell r="H37" t="str">
            <v>",</v>
          </cell>
          <cell r="I37" t="str">
            <v xml:space="preserve"> subtitle: </v>
          </cell>
          <cell r="J37" t="str">
            <v>"</v>
          </cell>
          <cell r="K37" t="str">
            <v>Lucas 1,42-45</v>
          </cell>
          <cell r="L37" t="str">
            <v xml:space="preserve">", </v>
          </cell>
          <cell r="M37" t="str">
            <v xml:space="preserve">category: </v>
          </cell>
          <cell r="N37" t="str">
            <v>"</v>
          </cell>
          <cell r="O37" t="str">
            <v>Precatecumenado</v>
          </cell>
          <cell r="P37" t="str">
            <v>"</v>
          </cell>
          <cell r="Q37" t="str">
            <v>, moments: [</v>
          </cell>
          <cell r="R37" t="str">
            <v>"</v>
          </cell>
          <cell r="S37" t="str">
            <v>Penitencial</v>
          </cell>
          <cell r="AD37" t="str">
            <v>"], url: "</v>
          </cell>
          <cell r="AE37" t="str">
            <v>/resucito/src/index.html?canto=benditaerestumaria</v>
          </cell>
          <cell r="AF37" t="str">
            <v>", content: "</v>
          </cell>
          <cell r="AG37" t="str">
            <v>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v>
          </cell>
          <cell r="AH37" t="str">
            <v>"},</v>
          </cell>
          <cell r="AI37" t="str">
            <v>b</v>
          </cell>
          <cell r="AJ37" t="str">
            <v>p</v>
          </cell>
          <cell r="AK37" t="str">
            <v>{id:34,title: "Bendita eres tú, María", subtitle: "Lucas 1,42-45", category: "Precatecumenado", moments: ["Penitencial"], url: "/resucito/src/index.html?canto=benditaerestumaria", content: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v>
          </cell>
          <cell r="AL37" t="str">
            <v>BENDITA ERES TÚ, MARÍA</v>
          </cell>
          <cell r="AM37" t="str">
            <v>benditaerestú,maría</v>
          </cell>
          <cell r="AN37" t="str">
            <v>Lucas 1,42-45</v>
          </cell>
          <cell r="AP37" t="str">
            <v>CANTO</v>
          </cell>
        </row>
        <row r="38">
          <cell r="A38">
            <v>28</v>
          </cell>
          <cell r="B38" t="str">
            <v>{id:</v>
          </cell>
          <cell r="C38">
            <v>35</v>
          </cell>
          <cell r="D38" t="str">
            <v>,</v>
          </cell>
          <cell r="E38" t="str">
            <v xml:space="preserve">title: </v>
          </cell>
          <cell r="F38" t="str">
            <v>"</v>
          </cell>
          <cell r="G38" t="str">
            <v>Bendito eres, Señor</v>
          </cell>
          <cell r="H38" t="str">
            <v>",</v>
          </cell>
          <cell r="I38" t="str">
            <v xml:space="preserve"> subtitle: </v>
          </cell>
          <cell r="J38" t="str">
            <v>"</v>
          </cell>
          <cell r="K38" t="str">
            <v>Daniel 3,52-57</v>
          </cell>
          <cell r="L38" t="str">
            <v xml:space="preserve">", </v>
          </cell>
          <cell r="M38" t="str">
            <v xml:space="preserve">category: </v>
          </cell>
          <cell r="N38" t="str">
            <v>"</v>
          </cell>
          <cell r="O38" t="str">
            <v>Precatecumenado</v>
          </cell>
          <cell r="P38" t="str">
            <v>"</v>
          </cell>
          <cell r="Q38" t="str">
            <v>, moments: [</v>
          </cell>
          <cell r="R38" t="str">
            <v>"</v>
          </cell>
          <cell r="S38" t="str">
            <v>Virgen</v>
          </cell>
          <cell r="T38" t="str">
            <v>", "</v>
          </cell>
          <cell r="U38" t="str">
            <v>Entrada</v>
          </cell>
          <cell r="V38" t="str">
            <v>", "</v>
          </cell>
          <cell r="W38" t="str">
            <v>Final</v>
          </cell>
          <cell r="X38" t="str">
            <v>", "</v>
          </cell>
          <cell r="Y38" t="str">
            <v>Nuevo Testamento</v>
          </cell>
          <cell r="AD38" t="str">
            <v>"], url: "</v>
          </cell>
          <cell r="AE38" t="str">
            <v>/resucito/src/index.html?canto=benditoeressenor</v>
          </cell>
          <cell r="AF38" t="str">
            <v>", content: "</v>
          </cell>
          <cell r="AG38" t="str">
            <v>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v>
          </cell>
          <cell r="AH38" t="str">
            <v>"},</v>
          </cell>
          <cell r="AI38" t="str">
            <v>b</v>
          </cell>
          <cell r="AJ38" t="str">
            <v>p</v>
          </cell>
          <cell r="AK38" t="str">
            <v>{id:35,title: "Bendito eres, Señor", subtitle: "Daniel 3,52-57", category: "Precatecumenado", moments: ["Virgen", "Entrada", "Final", "Nuevo Testamento"], url: "/resucito/src/index.html?canto=benditoeressenor", content: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v>
          </cell>
          <cell r="AL38" t="str">
            <v>BENDITO ERES, SEÑOR</v>
          </cell>
          <cell r="AM38" t="str">
            <v>benditoeres,señor</v>
          </cell>
          <cell r="AN38" t="str">
            <v>Daniel 3,52-57</v>
          </cell>
          <cell r="AP38" t="str">
            <v>CANTO</v>
          </cell>
        </row>
        <row r="39">
          <cell r="A39">
            <v>29</v>
          </cell>
          <cell r="B39" t="str">
            <v>{id:</v>
          </cell>
          <cell r="C39">
            <v>36</v>
          </cell>
          <cell r="D39" t="str">
            <v>,</v>
          </cell>
          <cell r="E39" t="str">
            <v xml:space="preserve">title: </v>
          </cell>
          <cell r="F39" t="str">
            <v>"</v>
          </cell>
          <cell r="G39" t="str">
            <v>Bendito sea Dios</v>
          </cell>
          <cell r="H39" t="str">
            <v>",</v>
          </cell>
          <cell r="I39" t="str">
            <v xml:space="preserve"> subtitle: </v>
          </cell>
          <cell r="J39" t="str">
            <v>"</v>
          </cell>
          <cell r="K39" t="str">
            <v>Efesios 1,3-13</v>
          </cell>
          <cell r="L39" t="str">
            <v xml:space="preserve">", </v>
          </cell>
          <cell r="M39" t="str">
            <v xml:space="preserve">category: </v>
          </cell>
          <cell r="N39" t="str">
            <v>"</v>
          </cell>
          <cell r="O39" t="str">
            <v>Precatecumenado</v>
          </cell>
          <cell r="P39" t="str">
            <v>"</v>
          </cell>
          <cell r="Q39" t="str">
            <v>, moments: [</v>
          </cell>
          <cell r="R39" t="str">
            <v>"</v>
          </cell>
          <cell r="S39" t="str">
            <v>Laudes/Visperas</v>
          </cell>
          <cell r="T39" t="str">
            <v>", "</v>
          </cell>
          <cell r="U39" t="str">
            <v>Antiguo Testamento</v>
          </cell>
          <cell r="AD39" t="str">
            <v>"], url: "</v>
          </cell>
          <cell r="AE39" t="str">
            <v>/resucito/src/index.html?canto=benditoseadios</v>
          </cell>
          <cell r="AF39" t="str">
            <v>", content: "</v>
          </cell>
          <cell r="AG39" t="str">
            <v>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v>
          </cell>
          <cell r="AH39" t="str">
            <v>"},</v>
          </cell>
          <cell r="AI39" t="str">
            <v>b</v>
          </cell>
          <cell r="AJ39" t="str">
            <v>p</v>
          </cell>
          <cell r="AK39" t="str">
            <v>{id:36,title: "Bendito sea Dios", subtitle: "Efesios 1,3-13", category: "Precatecumenado", moments: ["Laudes/Visperas", "Antiguo Testamento"], url: "/resucito/src/index.html?canto=benditoseadios", content: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v>
          </cell>
          <cell r="AL39" t="str">
            <v>BENDITO SEA DIOS</v>
          </cell>
          <cell r="AM39" t="str">
            <v>benditoseadios</v>
          </cell>
          <cell r="AN39" t="str">
            <v>Efesios 1,3-13</v>
          </cell>
          <cell r="AP39" t="str">
            <v>CANTO</v>
          </cell>
        </row>
        <row r="40">
          <cell r="A40">
            <v>30</v>
          </cell>
          <cell r="B40" t="str">
            <v>{id:</v>
          </cell>
          <cell r="C40">
            <v>37</v>
          </cell>
          <cell r="D40" t="str">
            <v>,</v>
          </cell>
          <cell r="E40" t="str">
            <v xml:space="preserve">title: </v>
          </cell>
          <cell r="F40" t="str">
            <v>"</v>
          </cell>
          <cell r="G40" t="str">
            <v>Benedictus</v>
          </cell>
          <cell r="H40" t="str">
            <v>",</v>
          </cell>
          <cell r="I40" t="str">
            <v xml:space="preserve"> subtitle: </v>
          </cell>
          <cell r="J40" t="str">
            <v>"</v>
          </cell>
          <cell r="K40" t="str">
            <v>Lucas 1,67-80</v>
          </cell>
          <cell r="L40" t="str">
            <v xml:space="preserve">", </v>
          </cell>
          <cell r="M40" t="str">
            <v xml:space="preserve">category: </v>
          </cell>
          <cell r="N40" t="str">
            <v>"</v>
          </cell>
          <cell r="O40" t="str">
            <v>Precatecumenado</v>
          </cell>
          <cell r="P40" t="str">
            <v>"</v>
          </cell>
          <cell r="Q40" t="str">
            <v>, moments: [</v>
          </cell>
          <cell r="R40" t="str">
            <v>"</v>
          </cell>
          <cell r="AD40" t="str">
            <v>"], url: "</v>
          </cell>
          <cell r="AE40" t="str">
            <v>/resucito/src/index.html?canto=benedictus</v>
          </cell>
          <cell r="AF40" t="str">
            <v>", content: "</v>
          </cell>
          <cell r="AG40" t="str">
            <v>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v>
          </cell>
          <cell r="AH40" t="str">
            <v>"},</v>
          </cell>
          <cell r="AI40" t="str">
            <v>b</v>
          </cell>
          <cell r="AJ40" t="str">
            <v>p</v>
          </cell>
          <cell r="AK40" t="str">
            <v>{id:37,title: "Benedictus", subtitle: "Lucas 1,67-80", category: "Precatecumenado", moments: [""], url: "/resucito/src/index.html?canto=benedictus", content: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v>
          </cell>
          <cell r="AL40" t="str">
            <v>BENEDICTUS</v>
          </cell>
          <cell r="AM40" t="str">
            <v>benedictus</v>
          </cell>
          <cell r="AN40" t="str">
            <v>Lucas 1,67-80</v>
          </cell>
          <cell r="AP40" t="str">
            <v>CANTO</v>
          </cell>
        </row>
        <row r="41">
          <cell r="A41">
            <v>31</v>
          </cell>
          <cell r="B41" t="str">
            <v>{id:</v>
          </cell>
          <cell r="C41">
            <v>38</v>
          </cell>
          <cell r="D41" t="str">
            <v>,</v>
          </cell>
          <cell r="E41" t="str">
            <v xml:space="preserve">title: </v>
          </cell>
          <cell r="F41" t="str">
            <v>"</v>
          </cell>
          <cell r="G41" t="str">
            <v>Cantad a Dios</v>
          </cell>
          <cell r="H41" t="str">
            <v>",</v>
          </cell>
          <cell r="I41" t="str">
            <v xml:space="preserve"> subtitle: </v>
          </cell>
          <cell r="J41" t="str">
            <v>"</v>
          </cell>
          <cell r="K41" t="str">
            <v>Salmo 67 (68) 2.4-7</v>
          </cell>
          <cell r="L41" t="str">
            <v xml:space="preserve">", </v>
          </cell>
          <cell r="M41" t="str">
            <v xml:space="preserve">category: </v>
          </cell>
          <cell r="N41" t="str">
            <v>"</v>
          </cell>
          <cell r="O41" t="str">
            <v>Precatecumenado</v>
          </cell>
          <cell r="P41" t="str">
            <v>"</v>
          </cell>
          <cell r="Q41" t="str">
            <v>, moments: [</v>
          </cell>
          <cell r="R41" t="str">
            <v>"</v>
          </cell>
          <cell r="S41" t="str">
            <v>Laudes/Visperas</v>
          </cell>
          <cell r="T41" t="str">
            <v>", "</v>
          </cell>
          <cell r="U41" t="str">
            <v>Nuevo Testamento</v>
          </cell>
          <cell r="AD41" t="str">
            <v>"], url: "</v>
          </cell>
          <cell r="AE41" t="str">
            <v>/resucito/src/index.html?canto=cantadadios</v>
          </cell>
          <cell r="AF41" t="str">
            <v>", content: "</v>
          </cell>
          <cell r="AG41" t="str">
            <v>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v>
          </cell>
          <cell r="AH41" t="str">
            <v>"},</v>
          </cell>
          <cell r="AI41" t="str">
            <v>c</v>
          </cell>
          <cell r="AJ41" t="str">
            <v>p</v>
          </cell>
          <cell r="AK41" t="str">
            <v>{id:38,title: "Cantad a Dios", subtitle: "Salmo 67 (68) 2.4-7", category: "Precatecumenado", moments: ["Laudes/Visperas", "Nuevo Testamento"], url: "/resucito/src/index.html?canto=cantadadios", content: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v>
          </cell>
          <cell r="AL41" t="str">
            <v>CANTAD A DIOS</v>
          </cell>
          <cell r="AM41" t="str">
            <v>cantadadios</v>
          </cell>
          <cell r="AN41" t="str">
            <v>Salmo 67 (68) 2.4-7</v>
          </cell>
          <cell r="AP41" t="str">
            <v>CANTO</v>
          </cell>
        </row>
        <row r="42">
          <cell r="A42">
            <v>32</v>
          </cell>
          <cell r="B42" t="str">
            <v>{id:</v>
          </cell>
          <cell r="C42">
            <v>39</v>
          </cell>
          <cell r="D42" t="str">
            <v>,</v>
          </cell>
          <cell r="E42" t="str">
            <v xml:space="preserve">title: </v>
          </cell>
          <cell r="F42" t="str">
            <v>"</v>
          </cell>
          <cell r="G42" t="str">
            <v>Cantad al Señor</v>
          </cell>
          <cell r="H42" t="str">
            <v>",</v>
          </cell>
          <cell r="I42" t="str">
            <v xml:space="preserve"> subtitle: </v>
          </cell>
          <cell r="J42" t="str">
            <v>"</v>
          </cell>
          <cell r="K42" t="str">
            <v>Salmo 117 (116)</v>
          </cell>
          <cell r="L42" t="str">
            <v xml:space="preserve">", </v>
          </cell>
          <cell r="M42" t="str">
            <v xml:space="preserve">category: </v>
          </cell>
          <cell r="N42" t="str">
            <v>"</v>
          </cell>
          <cell r="O42" t="str">
            <v>Precatecumenado</v>
          </cell>
          <cell r="P42" t="str">
            <v>"</v>
          </cell>
          <cell r="Q42" t="str">
            <v>, moments: [</v>
          </cell>
          <cell r="R42" t="str">
            <v>"</v>
          </cell>
          <cell r="S42" t="str">
            <v>Cuaresma</v>
          </cell>
          <cell r="T42" t="str">
            <v>", "</v>
          </cell>
          <cell r="U42" t="str">
            <v>Laudes/Visperas</v>
          </cell>
          <cell r="V42" t="str">
            <v>", "</v>
          </cell>
          <cell r="W42" t="str">
            <v>Antiguo Testamento</v>
          </cell>
          <cell r="AD42" t="str">
            <v>"], url: "</v>
          </cell>
          <cell r="AE42" t="str">
            <v>/resucito/src/index.html?canto=cantadalsenor</v>
          </cell>
          <cell r="AF42" t="str">
            <v>", content: "</v>
          </cell>
          <cell r="AG42" t="str">
            <v>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v>
          </cell>
          <cell r="AH42" t="str">
            <v>"},</v>
          </cell>
          <cell r="AI42" t="str">
            <v>c</v>
          </cell>
          <cell r="AJ42" t="str">
            <v>p</v>
          </cell>
          <cell r="AK42" t="str">
            <v>{id:39,title: "Cantad al Señor", subtitle: "Salmo 117 (116)", category: "Precatecumenado", moments: ["Cuaresma", "Laudes/Visperas", "Antiguo Testamento"], url: "/resucito/src/index.html?canto=cantadalsenor", content: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v>
          </cell>
          <cell r="AL42" t="str">
            <v>CANTAD AL SEÑOR</v>
          </cell>
          <cell r="AM42" t="str">
            <v>cantadalseñor</v>
          </cell>
          <cell r="AN42" t="str">
            <v>Salmo 117 (116)</v>
          </cell>
          <cell r="AP42" t="str">
            <v>CANTO</v>
          </cell>
        </row>
        <row r="43">
          <cell r="A43">
            <v>33</v>
          </cell>
          <cell r="B43" t="str">
            <v>{id:</v>
          </cell>
          <cell r="C43">
            <v>40</v>
          </cell>
          <cell r="D43" t="str">
            <v>,</v>
          </cell>
          <cell r="E43" t="str">
            <v xml:space="preserve">title: </v>
          </cell>
          <cell r="F43" t="str">
            <v>"</v>
          </cell>
          <cell r="G43" t="str">
            <v>Cántico de los tres jóvenes</v>
          </cell>
          <cell r="H43" t="str">
            <v>",</v>
          </cell>
          <cell r="I43" t="str">
            <v xml:space="preserve"> subtitle: </v>
          </cell>
          <cell r="J43" t="str">
            <v>"</v>
          </cell>
          <cell r="K43" t="str">
            <v>Daniel 3,57-58</v>
          </cell>
          <cell r="L43" t="str">
            <v xml:space="preserve">", </v>
          </cell>
          <cell r="M43" t="str">
            <v xml:space="preserve">category: </v>
          </cell>
          <cell r="N43" t="str">
            <v>"</v>
          </cell>
          <cell r="O43" t="str">
            <v>Precatecumenado</v>
          </cell>
          <cell r="P43" t="str">
            <v>"</v>
          </cell>
          <cell r="Q43" t="str">
            <v>, moments: [</v>
          </cell>
          <cell r="R43" t="str">
            <v>"</v>
          </cell>
          <cell r="S43" t="str">
            <v>Laudes/Visperas</v>
          </cell>
          <cell r="T43" t="str">
            <v>", "</v>
          </cell>
          <cell r="U43" t="str">
            <v>Entrada</v>
          </cell>
          <cell r="V43" t="str">
            <v>", "</v>
          </cell>
          <cell r="W43" t="str">
            <v>Final</v>
          </cell>
          <cell r="X43" t="str">
            <v>", "</v>
          </cell>
          <cell r="Y43" t="str">
            <v>Antiguo Testamento</v>
          </cell>
          <cell r="AD43" t="str">
            <v>"], url: "</v>
          </cell>
          <cell r="AE43" t="str">
            <v>/resucito/src/index.html?canto=canticodelostresjovenes</v>
          </cell>
          <cell r="AF43" t="str">
            <v>", content: "</v>
          </cell>
          <cell r="AG43" t="str">
            <v>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v>
          </cell>
          <cell r="AH43" t="str">
            <v>"},</v>
          </cell>
          <cell r="AI43" t="str">
            <v>c</v>
          </cell>
          <cell r="AJ43" t="str">
            <v>p</v>
          </cell>
          <cell r="AK43" t="str">
            <v>{id:40,title: "Cántico de los tres jóvenes", subtitle: "Daniel 3,57-58", category: "Precatecumenado", moments: ["Laudes/Visperas", "Entrada", "Final", "Antiguo Testamento"], url: "/resucito/src/index.html?canto=canticodelostresjovenes", content: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v>
          </cell>
          <cell r="AL43" t="str">
            <v>CÁNTICO DE LOS TRES JÓVENES</v>
          </cell>
          <cell r="AM43" t="str">
            <v>cánticodelostresjóvenes</v>
          </cell>
          <cell r="AN43" t="str">
            <v>Daniel 3,57-58</v>
          </cell>
          <cell r="AP43" t="str">
            <v>CANTO</v>
          </cell>
        </row>
        <row r="44">
          <cell r="A44">
            <v>34</v>
          </cell>
          <cell r="B44" t="str">
            <v>{id:</v>
          </cell>
          <cell r="C44">
            <v>41</v>
          </cell>
          <cell r="D44" t="str">
            <v>,</v>
          </cell>
          <cell r="E44" t="str">
            <v xml:space="preserve">title: </v>
          </cell>
          <cell r="F44" t="str">
            <v>"</v>
          </cell>
          <cell r="G44" t="str">
            <v>Canto de Moisés</v>
          </cell>
          <cell r="H44" t="str">
            <v>",</v>
          </cell>
          <cell r="I44" t="str">
            <v xml:space="preserve"> subtitle: </v>
          </cell>
          <cell r="J44" t="str">
            <v>"</v>
          </cell>
          <cell r="K44" t="str">
            <v>Éxodo 15,1-18</v>
          </cell>
          <cell r="L44" t="str">
            <v xml:space="preserve">", </v>
          </cell>
          <cell r="M44" t="str">
            <v xml:space="preserve">category: </v>
          </cell>
          <cell r="N44" t="str">
            <v>"</v>
          </cell>
          <cell r="O44" t="str">
            <v>Precatecumenado</v>
          </cell>
          <cell r="P44" t="str">
            <v>"</v>
          </cell>
          <cell r="Q44" t="str">
            <v>, moments: [</v>
          </cell>
          <cell r="R44" t="str">
            <v>"</v>
          </cell>
          <cell r="S44" t="str">
            <v>Laudes/Visperas</v>
          </cell>
          <cell r="T44" t="str">
            <v>", "</v>
          </cell>
          <cell r="U44" t="str">
            <v>Antiguo Testamento</v>
          </cell>
          <cell r="AD44" t="str">
            <v>"], url: "</v>
          </cell>
          <cell r="AE44" t="str">
            <v>/resucito/src/index.html?canto=cantodemoises</v>
          </cell>
          <cell r="AF44" t="str">
            <v>", content: "</v>
          </cell>
          <cell r="AG44" t="str">
            <v>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v>
          </cell>
          <cell r="AH44" t="str">
            <v>"},</v>
          </cell>
          <cell r="AI44" t="str">
            <v>c</v>
          </cell>
          <cell r="AJ44" t="str">
            <v>p</v>
          </cell>
          <cell r="AK44" t="str">
            <v>{id:41,title: "Canto de Moisés", subtitle: "Éxodo 15,1-18", category: "Precatecumenado", moments: ["Laudes/Visperas", "Antiguo Testamento"], url: "/resucito/src/index.html?canto=cantodemoises", content: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v>
          </cell>
          <cell r="AL44" t="str">
            <v>CANTO DE MOISÉS</v>
          </cell>
          <cell r="AM44" t="str">
            <v>cantodemoisés</v>
          </cell>
          <cell r="AN44" t="str">
            <v>Éxodo 15,1-18</v>
          </cell>
          <cell r="AP44" t="str">
            <v>CANTO</v>
          </cell>
        </row>
        <row r="45">
          <cell r="A45">
            <v>35</v>
          </cell>
          <cell r="B45" t="str">
            <v>{id:</v>
          </cell>
          <cell r="C45">
            <v>42</v>
          </cell>
          <cell r="D45" t="str">
            <v>,</v>
          </cell>
          <cell r="E45" t="str">
            <v xml:space="preserve">title: </v>
          </cell>
          <cell r="F45" t="str">
            <v>"</v>
          </cell>
          <cell r="G45" t="str">
            <v>Caritas Christi urget nos</v>
          </cell>
          <cell r="H45" t="str">
            <v>",</v>
          </cell>
          <cell r="I45" t="str">
            <v xml:space="preserve"> subtitle: </v>
          </cell>
          <cell r="J45" t="str">
            <v>"</v>
          </cell>
          <cell r="K45" t="str">
            <v>2ª Corintios 5,14.15.17.21</v>
          </cell>
          <cell r="L45" t="str">
            <v xml:space="preserve">", </v>
          </cell>
          <cell r="M45" t="str">
            <v xml:space="preserve">category: </v>
          </cell>
          <cell r="N45" t="str">
            <v>"</v>
          </cell>
          <cell r="O45" t="str">
            <v>Precatecumenado</v>
          </cell>
          <cell r="P45" t="str">
            <v>"</v>
          </cell>
          <cell r="Q45" t="str">
            <v>, moments: [</v>
          </cell>
          <cell r="R45" t="str">
            <v>"</v>
          </cell>
          <cell r="S45" t="str">
            <v>Pascua</v>
          </cell>
          <cell r="T45" t="str">
            <v>", "</v>
          </cell>
          <cell r="U45" t="str">
            <v>Antiguo Testamento</v>
          </cell>
          <cell r="AD45" t="str">
            <v>"], url: "</v>
          </cell>
          <cell r="AE45" t="str">
            <v>/resucito/src/index.html?canto=caritaschristiurgetnos</v>
          </cell>
          <cell r="AF45" t="str">
            <v>", content: "</v>
          </cell>
          <cell r="AG45" t="str">
            <v>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v>
          </cell>
          <cell r="AH45" t="str">
            <v>"},</v>
          </cell>
          <cell r="AI45" t="str">
            <v>c</v>
          </cell>
          <cell r="AJ45" t="str">
            <v>p</v>
          </cell>
          <cell r="AK45" t="str">
            <v>{id:42,title: "Caritas Christi urget nos", subtitle: "2ª Corintios 5,14.15.17.21", category: "Precatecumenado", moments: ["Pascua", "Antiguo Testamento"], url: "/resucito/src/index.html?canto=caritaschristiurgetnos", content: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v>
          </cell>
          <cell r="AL45" t="str">
            <v>CARITAS CHRISTI URGET NOS</v>
          </cell>
          <cell r="AM45" t="str">
            <v>caritaschristiurgetnos</v>
          </cell>
          <cell r="AN45" t="str">
            <v>2ª Corintios 5,14.15.17.21</v>
          </cell>
          <cell r="AP45" t="str">
            <v>CANTO</v>
          </cell>
        </row>
        <row r="46">
          <cell r="A46">
            <v>36</v>
          </cell>
          <cell r="B46" t="str">
            <v>{id:</v>
          </cell>
          <cell r="C46">
            <v>43</v>
          </cell>
          <cell r="D46" t="str">
            <v>,</v>
          </cell>
          <cell r="E46" t="str">
            <v xml:space="preserve">title: </v>
          </cell>
          <cell r="F46" t="str">
            <v>"</v>
          </cell>
          <cell r="G46" t="str">
            <v>Carmen 63 - (ESTÁN ROTAS MIS ATADURAS )</v>
          </cell>
          <cell r="H46" t="str">
            <v>",</v>
          </cell>
          <cell r="I46" t="str">
            <v xml:space="preserve"> subtitle: </v>
          </cell>
          <cell r="J46" t="str">
            <v>"</v>
          </cell>
          <cell r="K46" t="str">
            <v>(Rabindranath Tagore)*</v>
          </cell>
          <cell r="L46" t="str">
            <v xml:space="preserve">", </v>
          </cell>
          <cell r="M46" t="str">
            <v xml:space="preserve">category: </v>
          </cell>
          <cell r="N46" t="str">
            <v>"</v>
          </cell>
          <cell r="O46" t="str">
            <v>Precatecumenado</v>
          </cell>
          <cell r="P46" t="str">
            <v>"</v>
          </cell>
          <cell r="Q46" t="str">
            <v>, moments: [</v>
          </cell>
          <cell r="R46" t="str">
            <v>"</v>
          </cell>
          <cell r="S46" t="str">
            <v>Nuevo Testamento</v>
          </cell>
          <cell r="AD46" t="str">
            <v>"], url: "</v>
          </cell>
          <cell r="AE46" t="str">
            <v>/resucito/src/index.html?canto=carmen63-(estanrotasmisataduras)</v>
          </cell>
          <cell r="AF46" t="str">
            <v>", content: "</v>
          </cell>
          <cell r="AG46" t="str">
            <v>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v>
          </cell>
          <cell r="AH46" t="str">
            <v>"},</v>
          </cell>
          <cell r="AI46" t="str">
            <v>c</v>
          </cell>
          <cell r="AJ46" t="str">
            <v>p</v>
          </cell>
          <cell r="AK46" t="str">
            <v>{id:43,title: "Carmen 63 - (ESTÁN ROTAS MIS ATADURAS )", subtitle: "(Rabindranath Tagore)*", category: "Precatecumenado", moments: ["Nuevo Testamento"], url: "/resucito/src/index.html?canto=carmen63-(estanrotasmisataduras)", content: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v>
          </cell>
          <cell r="AL46" t="str">
            <v>CARMEN 63 - (ESTÁN ROTAS MIS ATADURAS )</v>
          </cell>
          <cell r="AM46" t="str">
            <v>carmen63-(estánrotasmisataduras)</v>
          </cell>
          <cell r="AN46" t="str">
            <v>(Rabindranath Tagore)*</v>
          </cell>
          <cell r="AP46" t="str">
            <v>CANTO</v>
          </cell>
        </row>
        <row r="47">
          <cell r="A47">
            <v>185</v>
          </cell>
          <cell r="B47" t="str">
            <v>{id:</v>
          </cell>
          <cell r="C47">
            <v>44</v>
          </cell>
          <cell r="D47" t="str">
            <v>,</v>
          </cell>
          <cell r="E47" t="str">
            <v xml:space="preserve">title: </v>
          </cell>
          <cell r="F47" t="str">
            <v>"</v>
          </cell>
          <cell r="G47" t="str">
            <v>Celebración penitencial (Bendición penitencial )</v>
          </cell>
          <cell r="H47" t="str">
            <v>",</v>
          </cell>
          <cell r="I47" t="str">
            <v xml:space="preserve"> subtitle: </v>
          </cell>
          <cell r="J47" t="str">
            <v>"</v>
          </cell>
          <cell r="K47" t="str">
            <v>Acción de gracias</v>
          </cell>
          <cell r="L47" t="str">
            <v xml:space="preserve">", </v>
          </cell>
          <cell r="M47" t="str">
            <v xml:space="preserve">category: </v>
          </cell>
          <cell r="N47" t="str">
            <v>"</v>
          </cell>
          <cell r="O47" t="str">
            <v>Liturgia</v>
          </cell>
          <cell r="P47" t="str">
            <v>"</v>
          </cell>
          <cell r="Q47" t="str">
            <v>, moments: [</v>
          </cell>
          <cell r="R47" t="str">
            <v>"</v>
          </cell>
          <cell r="S47" t="str">
            <v>Nuevo Testamento</v>
          </cell>
          <cell r="AD47" t="str">
            <v>"], url: "</v>
          </cell>
          <cell r="AE47" t="str">
            <v>/resucito/src/index.html?canto=celebracionpenitencial(bendicionpenitencial)</v>
          </cell>
          <cell r="AF47" t="str">
            <v>", content: "</v>
          </cell>
          <cell r="AG47" t="str">
            <v>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v>
          </cell>
          <cell r="AH47" t="str">
            <v>"},</v>
          </cell>
          <cell r="AI47" t="str">
            <v>c</v>
          </cell>
          <cell r="AJ47" t="str">
            <v>l</v>
          </cell>
          <cell r="AK47" t="str">
            <v>{id:44,title: "Celebración penitencial (Bendición penitencial )", subtitle: "Acción de gracias", category: "Liturgia", moments: ["Nuevo Testamento"], url: "/resucito/src/index.html?canto=celebracionpenitencial(bendicionpenitencial)", content: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v>
          </cell>
          <cell r="AL47" t="str">
            <v>CELEBRACIÓN PENITENCIAL (BENDICIÓN PENITENCIAL )</v>
          </cell>
          <cell r="AM47" t="str">
            <v>celebraciónpenitencial(bendiciónpenitencial)</v>
          </cell>
          <cell r="AN47" t="str">
            <v>Acción de gracias</v>
          </cell>
          <cell r="AP47" t="str">
            <v>CANTO</v>
          </cell>
        </row>
        <row r="48">
          <cell r="A48">
            <v>37</v>
          </cell>
          <cell r="B48" t="str">
            <v>{id:</v>
          </cell>
          <cell r="C48">
            <v>45</v>
          </cell>
          <cell r="D48" t="str">
            <v>,</v>
          </cell>
          <cell r="E48" t="str">
            <v xml:space="preserve">title: </v>
          </cell>
          <cell r="F48" t="str">
            <v>"</v>
          </cell>
          <cell r="G48" t="str">
            <v>Como condenados a muerte</v>
          </cell>
          <cell r="H48" t="str">
            <v>",</v>
          </cell>
          <cell r="I48" t="str">
            <v xml:space="preserve"> subtitle: </v>
          </cell>
          <cell r="J48" t="str">
            <v>"</v>
          </cell>
          <cell r="K48" t="str">
            <v>1ª Corintios 4,9-13</v>
          </cell>
          <cell r="L48" t="str">
            <v xml:space="preserve">", </v>
          </cell>
          <cell r="M48" t="str">
            <v xml:space="preserve">category: </v>
          </cell>
          <cell r="N48" t="str">
            <v>"</v>
          </cell>
          <cell r="O48" t="str">
            <v>Precatecumenado</v>
          </cell>
          <cell r="P48" t="str">
            <v>"</v>
          </cell>
          <cell r="Q48" t="str">
            <v>, moments: [</v>
          </cell>
          <cell r="R48" t="str">
            <v>"</v>
          </cell>
          <cell r="S48" t="str">
            <v>Pascua</v>
          </cell>
          <cell r="T48" t="str">
            <v>", "</v>
          </cell>
          <cell r="U48" t="str">
            <v>Comunión</v>
          </cell>
          <cell r="AD48" t="str">
            <v>"], url: "</v>
          </cell>
          <cell r="AE48" t="str">
            <v>/resucito/src/index.html?canto=comocondenadosamuerte</v>
          </cell>
          <cell r="AF48" t="str">
            <v>", content: "</v>
          </cell>
          <cell r="AG48" t="str">
            <v>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v>
          </cell>
          <cell r="AH48" t="str">
            <v>"},</v>
          </cell>
          <cell r="AI48" t="str">
            <v>c</v>
          </cell>
          <cell r="AJ48" t="str">
            <v>p</v>
          </cell>
          <cell r="AK48" t="str">
            <v>{id:45,title: "Como condenados a muerte", subtitle: "1ª Corintios 4,9-13", category: "Precatecumenado", moments: ["Pascua", "Comunión"], url: "/resucito/src/index.html?canto=comocondenadosamuerte", content: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v>
          </cell>
          <cell r="AL48" t="str">
            <v>COMO CONDENADOS A MUERTE</v>
          </cell>
          <cell r="AM48" t="str">
            <v>comocondenadosamuerte</v>
          </cell>
          <cell r="AN48" t="str">
            <v>1ª Corintios 4,9-13</v>
          </cell>
          <cell r="AP48" t="str">
            <v>CANTO</v>
          </cell>
        </row>
        <row r="49">
          <cell r="A49">
            <v>239</v>
          </cell>
          <cell r="B49" t="str">
            <v>{id:</v>
          </cell>
          <cell r="C49">
            <v>46</v>
          </cell>
          <cell r="D49" t="str">
            <v>,</v>
          </cell>
          <cell r="E49" t="str">
            <v xml:space="preserve">title: </v>
          </cell>
          <cell r="F49" t="str">
            <v>"</v>
          </cell>
          <cell r="G49" t="str">
            <v>Como destila la miel</v>
          </cell>
          <cell r="H49" t="str">
            <v>",</v>
          </cell>
          <cell r="I49" t="str">
            <v xml:space="preserve"> subtitle: </v>
          </cell>
          <cell r="J49" t="str">
            <v>"</v>
          </cell>
          <cell r="K49" t="str">
            <v>Oda XL de Salomón</v>
          </cell>
          <cell r="L49" t="str">
            <v xml:space="preserve">", </v>
          </cell>
          <cell r="M49" t="str">
            <v xml:space="preserve">category: </v>
          </cell>
          <cell r="N49" t="str">
            <v>"</v>
          </cell>
          <cell r="O49" t="str">
            <v>Eleccion</v>
          </cell>
          <cell r="P49" t="str">
            <v>"</v>
          </cell>
          <cell r="Q49" t="str">
            <v>, moments: [</v>
          </cell>
          <cell r="R49" t="str">
            <v>"</v>
          </cell>
          <cell r="S49" t="str">
            <v>Laudes/Visperas</v>
          </cell>
          <cell r="T49" t="str">
            <v>", "</v>
          </cell>
          <cell r="U49" t="str">
            <v>Entrada</v>
          </cell>
          <cell r="V49" t="str">
            <v>", "</v>
          </cell>
          <cell r="W49" t="str">
            <v>Comunión</v>
          </cell>
          <cell r="AD49" t="str">
            <v>"], url: "</v>
          </cell>
          <cell r="AE49" t="str">
            <v>/resucito/src/index.html?canto=comodestilalamiel</v>
          </cell>
          <cell r="AF49" t="str">
            <v>", content: "</v>
          </cell>
          <cell r="AG49" t="str">
            <v>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v>
          </cell>
          <cell r="AH49" t="str">
            <v>"},</v>
          </cell>
          <cell r="AI49" t="str">
            <v>c</v>
          </cell>
          <cell r="AJ49" t="str">
            <v>e</v>
          </cell>
          <cell r="AK49" t="str">
            <v>{id:46,title: "Como destila la miel", subtitle: "Oda XL de Salomón", category: "Eleccion", moments: ["Laudes/Visperas", "Entrada", "Comunión"], url: "/resucito/src/index.html?canto=comodestilalamiel", content: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v>
          </cell>
          <cell r="AL49" t="str">
            <v>COMO DESTILA LA MIEL</v>
          </cell>
          <cell r="AM49" t="str">
            <v>comodestilalamiel</v>
          </cell>
          <cell r="AN49" t="str">
            <v>Oda XL de Salomón</v>
          </cell>
          <cell r="AP49" t="str">
            <v>CANTO</v>
          </cell>
        </row>
        <row r="50">
          <cell r="A50">
            <v>221</v>
          </cell>
          <cell r="B50" t="str">
            <v>{id:</v>
          </cell>
          <cell r="C50">
            <v>47</v>
          </cell>
          <cell r="D50" t="str">
            <v>,</v>
          </cell>
          <cell r="E50" t="str">
            <v xml:space="preserve">title: </v>
          </cell>
          <cell r="F50" t="str">
            <v>"</v>
          </cell>
          <cell r="G50" t="str">
            <v>Como el impulso que siente la ira</v>
          </cell>
          <cell r="H50" t="str">
            <v>",</v>
          </cell>
          <cell r="I50" t="str">
            <v xml:space="preserve"> subtitle: </v>
          </cell>
          <cell r="J50" t="str">
            <v>"</v>
          </cell>
          <cell r="K50" t="str">
            <v>Oda VII de Salomón</v>
          </cell>
          <cell r="L50" t="str">
            <v xml:space="preserve">", </v>
          </cell>
          <cell r="M50" t="str">
            <v xml:space="preserve">category: </v>
          </cell>
          <cell r="N50" t="str">
            <v>"</v>
          </cell>
          <cell r="O50" t="str">
            <v>Catecumenado</v>
          </cell>
          <cell r="P50" t="str">
            <v>"</v>
          </cell>
          <cell r="Q50" t="str">
            <v>, moments: [</v>
          </cell>
          <cell r="R50" t="str">
            <v>"</v>
          </cell>
          <cell r="S50" t="str">
            <v>Paz</v>
          </cell>
          <cell r="T50" t="str">
            <v>", "</v>
          </cell>
          <cell r="U50" t="str">
            <v>Antiguo Testamento</v>
          </cell>
          <cell r="AD50" t="str">
            <v>"], url: "</v>
          </cell>
          <cell r="AE50" t="str">
            <v>/resucito/src/index.html?canto=comoelimpulsoquesientelaira</v>
          </cell>
          <cell r="AF50" t="str">
            <v>", content: "</v>
          </cell>
          <cell r="AG50" t="str">
            <v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v>
          </cell>
          <cell r="AH50" t="str">
            <v>"},</v>
          </cell>
          <cell r="AI50" t="str">
            <v>c</v>
          </cell>
          <cell r="AJ50" t="str">
            <v>c</v>
          </cell>
          <cell r="AK50" t="str">
            <v>{id:47,title: "Como el impulso que siente la ira", subtitle: "Oda VII de Salomón", category: "Catecumenado", moments: ["Paz", "Antiguo Testamento"], url: "/resucito/src/index.html?canto=comoelimpulsoquesientelaira", content: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v>
          </cell>
          <cell r="AL50" t="str">
            <v>COMO EL IMPULSO QUE SIENTE LA IRA</v>
          </cell>
          <cell r="AM50" t="str">
            <v>comoelimpulsoquesientelaira</v>
          </cell>
          <cell r="AN50" t="str">
            <v>Oda VII de Salomón</v>
          </cell>
          <cell r="AP50" t="str">
            <v>CANTO</v>
          </cell>
        </row>
        <row r="51">
          <cell r="A51">
            <v>38</v>
          </cell>
          <cell r="B51" t="str">
            <v>{id:</v>
          </cell>
          <cell r="C51">
            <v>48</v>
          </cell>
          <cell r="D51" t="str">
            <v>,</v>
          </cell>
          <cell r="E51" t="str">
            <v xml:space="preserve">title: </v>
          </cell>
          <cell r="F51" t="str">
            <v>"</v>
          </cell>
          <cell r="G51" t="str">
            <v>Cómo es maravilloso</v>
          </cell>
          <cell r="H51" t="str">
            <v>",</v>
          </cell>
          <cell r="I51" t="str">
            <v xml:space="preserve"> subtitle: </v>
          </cell>
          <cell r="J51" t="str">
            <v>"</v>
          </cell>
          <cell r="K51" t="str">
            <v>Salmo 133 (132)</v>
          </cell>
          <cell r="L51" t="str">
            <v xml:space="preserve">", </v>
          </cell>
          <cell r="M51" t="str">
            <v xml:space="preserve">category: </v>
          </cell>
          <cell r="N51" t="str">
            <v>"</v>
          </cell>
          <cell r="O51" t="str">
            <v>Precatecumenado</v>
          </cell>
          <cell r="P51" t="str">
            <v>"</v>
          </cell>
          <cell r="Q51" t="str">
            <v>, moments: [</v>
          </cell>
          <cell r="R51" t="str">
            <v>"</v>
          </cell>
          <cell r="S51" t="str">
            <v>Cuaresma</v>
          </cell>
          <cell r="T51" t="str">
            <v>", "</v>
          </cell>
          <cell r="U51" t="str">
            <v>Laudes/Visperas</v>
          </cell>
          <cell r="V51" t="str">
            <v>", "</v>
          </cell>
          <cell r="W51" t="str">
            <v>Antiguo Testamento</v>
          </cell>
          <cell r="AD51" t="str">
            <v>"], url: "</v>
          </cell>
          <cell r="AE51" t="str">
            <v>/resucito/src/index.html?canto=comoesmaravilloso</v>
          </cell>
          <cell r="AF51" t="str">
            <v>", content: "</v>
          </cell>
          <cell r="AG51" t="str">
            <v>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v>
          </cell>
          <cell r="AH51" t="str">
            <v>"},</v>
          </cell>
          <cell r="AI51" t="str">
            <v>c</v>
          </cell>
          <cell r="AJ51" t="str">
            <v>p</v>
          </cell>
          <cell r="AK51" t="str">
            <v>{id:48,title: "Cómo es maravilloso", subtitle: "Salmo 133 (132)", category: "Precatecumenado", moments: ["Cuaresma", "Laudes/Visperas", "Antiguo Testamento"], url: "/resucito/src/index.html?canto=comoesmaravilloso", content: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v>
          </cell>
          <cell r="AL51" t="str">
            <v>CÓMO ES MARAVILLOSO</v>
          </cell>
          <cell r="AM51" t="str">
            <v>cómoesmaravilloso</v>
          </cell>
          <cell r="AN51" t="str">
            <v>Salmo 133 (132)</v>
          </cell>
          <cell r="AP51" t="str">
            <v>CANTO</v>
          </cell>
        </row>
        <row r="52">
          <cell r="A52">
            <v>39</v>
          </cell>
          <cell r="B52" t="str">
            <v>{id:</v>
          </cell>
          <cell r="C52">
            <v>49</v>
          </cell>
          <cell r="D52" t="str">
            <v>,</v>
          </cell>
          <cell r="E52" t="str">
            <v xml:space="preserve">title: </v>
          </cell>
          <cell r="F52" t="str">
            <v>"</v>
          </cell>
          <cell r="G52" t="str">
            <v>Como la cierva</v>
          </cell>
          <cell r="H52" t="str">
            <v>",</v>
          </cell>
          <cell r="I52" t="str">
            <v xml:space="preserve"> subtitle: </v>
          </cell>
          <cell r="J52" t="str">
            <v>"</v>
          </cell>
          <cell r="K52" t="str">
            <v>Salmo 42-43 (41-42)</v>
          </cell>
          <cell r="L52" t="str">
            <v xml:space="preserve">", </v>
          </cell>
          <cell r="M52" t="str">
            <v xml:space="preserve">category: </v>
          </cell>
          <cell r="N52" t="str">
            <v>"</v>
          </cell>
          <cell r="O52" t="str">
            <v>Precatecumenado</v>
          </cell>
          <cell r="P52" t="str">
            <v>"</v>
          </cell>
          <cell r="Q52" t="str">
            <v>, moments: [</v>
          </cell>
          <cell r="R52" t="str">
            <v>"</v>
          </cell>
          <cell r="S52" t="str">
            <v>Pascua</v>
          </cell>
          <cell r="T52" t="str">
            <v>", "</v>
          </cell>
          <cell r="U52" t="str">
            <v>Comunión</v>
          </cell>
          <cell r="V52" t="str">
            <v>", "</v>
          </cell>
          <cell r="W52" t="str">
            <v>Antiguo Testamento</v>
          </cell>
          <cell r="AD52" t="str">
            <v>"], url: "</v>
          </cell>
          <cell r="AE52" t="str">
            <v>/resucito/src/index.html?canto=comolacierva</v>
          </cell>
          <cell r="AF52" t="str">
            <v>", content: "</v>
          </cell>
          <cell r="AG52" t="str">
            <v>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v>
          </cell>
          <cell r="AH52" t="str">
            <v>"},</v>
          </cell>
          <cell r="AI52" t="str">
            <v>c</v>
          </cell>
          <cell r="AJ52" t="str">
            <v>p</v>
          </cell>
          <cell r="AK52" t="str">
            <v>{id:49,title: "Como la cierva", subtitle: "Salmo 42-43 (41-42)", category: "Precatecumenado", moments: ["Pascua", "Comunión", "Antiguo Testamento"], url: "/resucito/src/index.html?canto=comolacierva", content: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v>
          </cell>
          <cell r="AL52" t="str">
            <v>COMO LA CIERVA</v>
          </cell>
          <cell r="AM52" t="str">
            <v>comolacierva</v>
          </cell>
          <cell r="AN52" t="str">
            <v>Salmo 42-43 (41-42)</v>
          </cell>
          <cell r="AP52" t="str">
            <v>CANTO</v>
          </cell>
        </row>
        <row r="53">
          <cell r="A53">
            <v>240</v>
          </cell>
          <cell r="B53" t="str">
            <v>{id:</v>
          </cell>
          <cell r="C53">
            <v>50</v>
          </cell>
          <cell r="D53" t="str">
            <v>,</v>
          </cell>
          <cell r="E53" t="str">
            <v xml:space="preserve">title: </v>
          </cell>
          <cell r="F53" t="str">
            <v>"</v>
          </cell>
          <cell r="G53" t="str">
            <v>Como lirio entre los cardos</v>
          </cell>
          <cell r="H53" t="str">
            <v>",</v>
          </cell>
          <cell r="I53" t="str">
            <v xml:space="preserve"> subtitle: </v>
          </cell>
          <cell r="J53" t="str">
            <v>"</v>
          </cell>
          <cell r="K53" t="str">
            <v xml:space="preserve">Cantar de los cantares 1,13ss </v>
          </cell>
          <cell r="L53" t="str">
            <v xml:space="preserve">", </v>
          </cell>
          <cell r="M53" t="str">
            <v xml:space="preserve">category: </v>
          </cell>
          <cell r="N53" t="str">
            <v>"</v>
          </cell>
          <cell r="O53" t="str">
            <v>Eleccion</v>
          </cell>
          <cell r="P53" t="str">
            <v>"</v>
          </cell>
          <cell r="Q53" t="str">
            <v>, moments: [</v>
          </cell>
          <cell r="R53" t="str">
            <v>"</v>
          </cell>
          <cell r="S53" t="str">
            <v>Adviento</v>
          </cell>
          <cell r="T53" t="str">
            <v>", "</v>
          </cell>
          <cell r="U53" t="str">
            <v>Entrada</v>
          </cell>
          <cell r="V53" t="str">
            <v>", "</v>
          </cell>
          <cell r="W53" t="str">
            <v>Paz</v>
          </cell>
          <cell r="X53" t="str">
            <v>", "</v>
          </cell>
          <cell r="Y53" t="str">
            <v>Final</v>
          </cell>
          <cell r="Z53" t="str">
            <v>", "</v>
          </cell>
          <cell r="AA53" t="str">
            <v>Antiguo Testamento</v>
          </cell>
          <cell r="AD53" t="str">
            <v>"], url: "</v>
          </cell>
          <cell r="AE53" t="str">
            <v>/resucito/src/index.html?canto=comolirioentreloscardos</v>
          </cell>
          <cell r="AF53" t="str">
            <v>", content: "</v>
          </cell>
          <cell r="AG53" t="str">
            <v>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v>
          </cell>
          <cell r="AH53" t="str">
            <v>"},</v>
          </cell>
          <cell r="AI53" t="str">
            <v>c</v>
          </cell>
          <cell r="AJ53" t="str">
            <v>e</v>
          </cell>
          <cell r="AK53" t="str">
            <v>{id:50,title: "Como lirio entre los cardos", subtitle: "Cantar de los cantares 1,13ss ", category: "Eleccion", moments: ["Adviento", "Entrada", "Paz", "Final", "Antiguo Testamento"], url: "/resucito/src/index.html?canto=comolirioentreloscardos", content: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v>
          </cell>
          <cell r="AL53" t="str">
            <v>COMO LIRIO ENTRE LOS CARDOS</v>
          </cell>
          <cell r="AM53" t="str">
            <v>comolirioentreloscardos</v>
          </cell>
          <cell r="AN53" t="str">
            <v xml:space="preserve">Cantar de los cantares 1,13ss </v>
          </cell>
          <cell r="AP53" t="str">
            <v>CANTO</v>
          </cell>
        </row>
        <row r="54">
          <cell r="A54">
            <v>40</v>
          </cell>
          <cell r="B54" t="str">
            <v>{id:</v>
          </cell>
          <cell r="C54">
            <v>51</v>
          </cell>
          <cell r="D54" t="str">
            <v>,</v>
          </cell>
          <cell r="E54" t="str">
            <v xml:space="preserve">title: </v>
          </cell>
          <cell r="F54" t="str">
            <v>"</v>
          </cell>
          <cell r="G54" t="str">
            <v>Como oveja que ve</v>
          </cell>
          <cell r="H54" t="str">
            <v>",</v>
          </cell>
          <cell r="I54" t="str">
            <v xml:space="preserve"> subtitle: </v>
          </cell>
          <cell r="J54" t="str">
            <v>"</v>
          </cell>
          <cell r="K54" t="str">
            <v>Kontáklon (Romano el Meloda)</v>
          </cell>
          <cell r="L54" t="str">
            <v xml:space="preserve">", </v>
          </cell>
          <cell r="M54" t="str">
            <v xml:space="preserve">category: </v>
          </cell>
          <cell r="N54" t="str">
            <v>"</v>
          </cell>
          <cell r="O54" t="str">
            <v>Precatecumenado</v>
          </cell>
          <cell r="P54" t="str">
            <v>"</v>
          </cell>
          <cell r="Q54" t="str">
            <v>, moments: [</v>
          </cell>
          <cell r="R54" t="str">
            <v>"</v>
          </cell>
          <cell r="S54" t="str">
            <v>Fracción del pan</v>
          </cell>
          <cell r="AD54" t="str">
            <v>"], url: "</v>
          </cell>
          <cell r="AE54" t="str">
            <v>/resucito/src/index.html?canto=comoovejaqueve</v>
          </cell>
          <cell r="AF54" t="str">
            <v>", content: "</v>
          </cell>
          <cell r="AG54" t="str">
            <v>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v>
          </cell>
          <cell r="AH54" t="str">
            <v>"},</v>
          </cell>
          <cell r="AI54" t="str">
            <v>c</v>
          </cell>
          <cell r="AJ54" t="str">
            <v>p</v>
          </cell>
          <cell r="AK54" t="str">
            <v>{id:51,title: "Como oveja que ve", subtitle: "Kontáklon (Romano el Meloda)", category: "Precatecumenado", moments: ["Fracción del pan"], url: "/resucito/src/index.html?canto=comoovejaqueve", content: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v>
          </cell>
          <cell r="AL54" t="str">
            <v>COMO OVEJA QUE VE</v>
          </cell>
          <cell r="AM54" t="str">
            <v>comoovejaqueve</v>
          </cell>
          <cell r="AN54" t="str">
            <v>Kontáklon (Romano el Meloda)</v>
          </cell>
          <cell r="AP54" t="str">
            <v>CANTO</v>
          </cell>
        </row>
        <row r="55">
          <cell r="A55">
            <v>41</v>
          </cell>
          <cell r="B55" t="str">
            <v>{id:</v>
          </cell>
          <cell r="C55">
            <v>52</v>
          </cell>
          <cell r="D55" t="str">
            <v>,</v>
          </cell>
          <cell r="E55" t="str">
            <v xml:space="preserve">title: </v>
          </cell>
          <cell r="F55" t="str">
            <v>"</v>
          </cell>
          <cell r="G55" t="str">
            <v>Consolad a mi pueblo</v>
          </cell>
          <cell r="H55" t="str">
            <v>",</v>
          </cell>
          <cell r="I55" t="str">
            <v xml:space="preserve"> subtitle: </v>
          </cell>
          <cell r="J55" t="str">
            <v>"</v>
          </cell>
          <cell r="K55" t="str">
            <v xml:space="preserve">Isaías 40,1-11 - Melodía hebraica </v>
          </cell>
          <cell r="L55" t="str">
            <v xml:space="preserve">", </v>
          </cell>
          <cell r="M55" t="str">
            <v xml:space="preserve">category: </v>
          </cell>
          <cell r="N55" t="str">
            <v>"</v>
          </cell>
          <cell r="O55" t="str">
            <v>Precatecumenado</v>
          </cell>
          <cell r="P55" t="str">
            <v>"</v>
          </cell>
          <cell r="Q55" t="str">
            <v>, moments: [</v>
          </cell>
          <cell r="R55" t="str">
            <v>"</v>
          </cell>
          <cell r="AD55" t="str">
            <v>"], url: "</v>
          </cell>
          <cell r="AE55" t="str">
            <v>/resucito/src/index.html?canto=consoladamipueblo</v>
          </cell>
          <cell r="AF55" t="str">
            <v>", content: "</v>
          </cell>
          <cell r="AG55" t="str">
            <v>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v>
          </cell>
          <cell r="AH55" t="str">
            <v>"},</v>
          </cell>
          <cell r="AI55" t="str">
            <v>c</v>
          </cell>
          <cell r="AJ55" t="str">
            <v>p</v>
          </cell>
          <cell r="AK55" t="str">
            <v>{id:52,title: "Consolad a mi pueblo", subtitle: "Isaías 40,1-11 - Melodía hebraica ", category: "Precatecumenado", moments: [""], url: "/resucito/src/index.html?canto=consoladamipueblo", content: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v>
          </cell>
          <cell r="AL55" t="str">
            <v>CONSOLAD A MI PUEBLO</v>
          </cell>
          <cell r="AM55" t="str">
            <v>consoladamipueblo</v>
          </cell>
          <cell r="AN55" t="str">
            <v xml:space="preserve">Isaías 40,1-11 - Melodía hebraica </v>
          </cell>
          <cell r="AP55" t="str">
            <v>CANTO</v>
          </cell>
        </row>
        <row r="56">
          <cell r="A56">
            <v>186</v>
          </cell>
          <cell r="B56" t="str">
            <v>{id:</v>
          </cell>
          <cell r="C56">
            <v>53</v>
          </cell>
          <cell r="D56" t="str">
            <v>,</v>
          </cell>
          <cell r="E56" t="str">
            <v xml:space="preserve">title: </v>
          </cell>
          <cell r="F56" t="str">
            <v>"</v>
          </cell>
          <cell r="G56" t="str">
            <v>Cordero de Dios</v>
          </cell>
          <cell r="H56" t="str">
            <v>",</v>
          </cell>
          <cell r="I56" t="str">
            <v xml:space="preserve"> subtitle: </v>
          </cell>
          <cell r="J56" t="str">
            <v>"</v>
          </cell>
          <cell r="K56" t="str">
            <v>Después de la consagración</v>
          </cell>
          <cell r="L56" t="str">
            <v xml:space="preserve">", </v>
          </cell>
          <cell r="M56" t="str">
            <v xml:space="preserve">category: </v>
          </cell>
          <cell r="N56" t="str">
            <v>"</v>
          </cell>
          <cell r="O56" t="str">
            <v>Liturgia</v>
          </cell>
          <cell r="P56" t="str">
            <v>"</v>
          </cell>
          <cell r="Q56" t="str">
            <v>, moments: [</v>
          </cell>
          <cell r="R56" t="str">
            <v>"</v>
          </cell>
          <cell r="S56" t="str">
            <v>Entrada</v>
          </cell>
          <cell r="AD56" t="str">
            <v>"], url: "</v>
          </cell>
          <cell r="AE56" t="str">
            <v>/resucito/src/index.html?canto=corderodedios</v>
          </cell>
          <cell r="AF56" t="str">
            <v>", content: "</v>
          </cell>
          <cell r="AG56" t="str">
            <v>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v>
          </cell>
          <cell r="AH56" t="str">
            <v>"},</v>
          </cell>
          <cell r="AI56" t="str">
            <v>c</v>
          </cell>
          <cell r="AJ56" t="str">
            <v>l</v>
          </cell>
          <cell r="AK56" t="str">
            <v>{id:53,title: "Cordero de Dios", subtitle: "Después de la consagración", category: "Liturgia", moments: ["Entrada"], url: "/resucito/src/index.html?canto=corderodedios", content: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v>
          </cell>
          <cell r="AL56" t="str">
            <v>CORDERO DE DIOS</v>
          </cell>
          <cell r="AM56" t="str">
            <v>corderodedios</v>
          </cell>
          <cell r="AN56" t="str">
            <v>Después de la consagración</v>
          </cell>
          <cell r="AP56" t="str">
            <v>CANTO</v>
          </cell>
        </row>
        <row r="57">
          <cell r="A57">
            <v>187</v>
          </cell>
          <cell r="B57" t="str">
            <v>{id:</v>
          </cell>
          <cell r="C57">
            <v>54</v>
          </cell>
          <cell r="D57" t="str">
            <v>,</v>
          </cell>
          <cell r="E57" t="str">
            <v xml:space="preserve">title: </v>
          </cell>
          <cell r="F57" t="str">
            <v>"</v>
          </cell>
          <cell r="G57" t="str">
            <v>Credo</v>
          </cell>
          <cell r="H57" t="str">
            <v>",</v>
          </cell>
          <cell r="I57" t="str">
            <v xml:space="preserve"> subtitle: </v>
          </cell>
          <cell r="J57" t="str">
            <v>"</v>
          </cell>
          <cell r="K57" t="str">
            <v>Símbolo Apostólico</v>
          </cell>
          <cell r="L57" t="str">
            <v xml:space="preserve">", </v>
          </cell>
          <cell r="M57" t="str">
            <v xml:space="preserve">category: </v>
          </cell>
          <cell r="N57" t="str">
            <v>"</v>
          </cell>
          <cell r="O57" t="str">
            <v>Liturgia</v>
          </cell>
          <cell r="P57" t="str">
            <v>"</v>
          </cell>
          <cell r="Q57" t="str">
            <v>, moments: [</v>
          </cell>
          <cell r="R57" t="str">
            <v>"</v>
          </cell>
          <cell r="S57" t="str">
            <v>Pascua</v>
          </cell>
          <cell r="T57" t="str">
            <v>", "</v>
          </cell>
          <cell r="U57" t="str">
            <v>Laudes/Visperas</v>
          </cell>
          <cell r="V57" t="str">
            <v>", "</v>
          </cell>
          <cell r="W57" t="str">
            <v>Comunión</v>
          </cell>
          <cell r="X57" t="str">
            <v>", "</v>
          </cell>
          <cell r="Y57" t="str">
            <v>Antiguo Testamento</v>
          </cell>
          <cell r="AD57" t="str">
            <v>"], url: "</v>
          </cell>
          <cell r="AE57" t="str">
            <v>/resucito/src/index.html?canto=credo</v>
          </cell>
          <cell r="AF57" t="str">
            <v>", content: "</v>
          </cell>
          <cell r="AG57" t="str">
            <v>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v>
          </cell>
          <cell r="AH57" t="str">
            <v>"},</v>
          </cell>
          <cell r="AI57" t="str">
            <v>c</v>
          </cell>
          <cell r="AJ57" t="str">
            <v>l</v>
          </cell>
          <cell r="AK57" t="str">
            <v>{id:54,title: "Credo", subtitle: "Símbolo Apostólico", category: "Liturgia", moments: ["Pascua", "Laudes/Visperas", "Comunión", "Antiguo Testamento"], url: "/resucito/src/index.html?canto=credo", content: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v>
          </cell>
          <cell r="AL57" t="str">
            <v>CREDO</v>
          </cell>
          <cell r="AM57" t="str">
            <v>credo</v>
          </cell>
          <cell r="AN57" t="str">
            <v>Símbolo Apostólico</v>
          </cell>
          <cell r="AP57" t="str">
            <v>CANTO</v>
          </cell>
        </row>
        <row r="58">
          <cell r="A58">
            <v>42</v>
          </cell>
          <cell r="B58" t="str">
            <v>{id:</v>
          </cell>
          <cell r="C58">
            <v>55</v>
          </cell>
          <cell r="D58" t="str">
            <v>,</v>
          </cell>
          <cell r="E58" t="str">
            <v xml:space="preserve">title: </v>
          </cell>
          <cell r="F58" t="str">
            <v>"</v>
          </cell>
          <cell r="G58" t="str">
            <v>Cristo es la luz</v>
          </cell>
          <cell r="H58" t="str">
            <v>",</v>
          </cell>
          <cell r="I58" t="str">
            <v xml:space="preserve"> subtitle: </v>
          </cell>
          <cell r="J58" t="str">
            <v>"</v>
          </cell>
          <cell r="K58" t="str">
            <v>Himno - Juan 8,12; 14,6</v>
          </cell>
          <cell r="L58" t="str">
            <v xml:space="preserve">", </v>
          </cell>
          <cell r="M58" t="str">
            <v xml:space="preserve">category: </v>
          </cell>
          <cell r="N58" t="str">
            <v>"</v>
          </cell>
          <cell r="O58" t="str">
            <v>Precatecumenado</v>
          </cell>
          <cell r="P58" t="str">
            <v>"</v>
          </cell>
          <cell r="Q58" t="str">
            <v>, moments: [</v>
          </cell>
          <cell r="R58" t="str">
            <v>"</v>
          </cell>
          <cell r="S58" t="str">
            <v>Cuaresma</v>
          </cell>
          <cell r="T58" t="str">
            <v>", "</v>
          </cell>
          <cell r="U58" t="str">
            <v>Entrada</v>
          </cell>
          <cell r="V58" t="str">
            <v>", "</v>
          </cell>
          <cell r="W58" t="str">
            <v>Final</v>
          </cell>
          <cell r="X58" t="str">
            <v>", "</v>
          </cell>
          <cell r="Y58" t="str">
            <v>Antiguo Testamento</v>
          </cell>
          <cell r="AD58" t="str">
            <v>"], url: "</v>
          </cell>
          <cell r="AE58" t="str">
            <v>/resucito/src/index.html?canto=cristoeslaluz</v>
          </cell>
          <cell r="AF58" t="str">
            <v>", content: "</v>
          </cell>
          <cell r="AG58" t="str">
            <v>cristo es la luz juan 8,12; 14,6 cristo es la luz. él es la salvación cristo es el camino. cristo es la verdad. cristo es la vida.</v>
          </cell>
          <cell r="AH58" t="str">
            <v>"},</v>
          </cell>
          <cell r="AI58" t="str">
            <v>c</v>
          </cell>
          <cell r="AJ58" t="str">
            <v>p</v>
          </cell>
          <cell r="AK58" t="str">
            <v>{id:55,title: "Cristo es la luz", subtitle: "Himno - Juan 8,12; 14,6", category: "Precatecumenado", moments: ["Cuaresma", "Entrada", "Final", "Antiguo Testamento"], url: "/resucito/src/index.html?canto=cristoeslaluz", content: "cristo es la luz juan 8,12; 14,6 cristo es la luz. él es la salvación cristo es el camino. cristo es la verdad. cristo es la vida."},</v>
          </cell>
          <cell r="AL58" t="str">
            <v>CRISTO ES LA LUZ</v>
          </cell>
          <cell r="AM58" t="str">
            <v>cristoeslaluz</v>
          </cell>
          <cell r="AN58" t="str">
            <v>Himno - Juan 8,12; 14,6</v>
          </cell>
          <cell r="AP58" t="str">
            <v>CANTO</v>
          </cell>
        </row>
        <row r="59">
          <cell r="A59">
            <v>222</v>
          </cell>
          <cell r="B59" t="str">
            <v>{id:</v>
          </cell>
          <cell r="C59">
            <v>56</v>
          </cell>
          <cell r="D59" t="str">
            <v>,</v>
          </cell>
          <cell r="E59" t="str">
            <v xml:space="preserve">title: </v>
          </cell>
          <cell r="F59" t="str">
            <v>"</v>
          </cell>
          <cell r="G59" t="str">
            <v>Cuando dormía</v>
          </cell>
          <cell r="H59" t="str">
            <v>",</v>
          </cell>
          <cell r="I59" t="str">
            <v xml:space="preserve"> subtitle: </v>
          </cell>
          <cell r="J59" t="str">
            <v>"</v>
          </cell>
          <cell r="K59" t="str">
            <v xml:space="preserve">Cantar de los Cantares 5,2ss </v>
          </cell>
          <cell r="L59" t="str">
            <v xml:space="preserve">", </v>
          </cell>
          <cell r="M59" t="str">
            <v xml:space="preserve">category: </v>
          </cell>
          <cell r="N59" t="str">
            <v>"</v>
          </cell>
          <cell r="O59" t="str">
            <v>Catecumenado</v>
          </cell>
          <cell r="P59" t="str">
            <v>"</v>
          </cell>
          <cell r="Q59" t="str">
            <v>, moments: [</v>
          </cell>
          <cell r="R59" t="str">
            <v>"</v>
          </cell>
          <cell r="S59" t="str">
            <v>Pascua</v>
          </cell>
          <cell r="T59" t="str">
            <v>", "</v>
          </cell>
          <cell r="U59" t="str">
            <v>Laudes/Visperas</v>
          </cell>
          <cell r="V59" t="str">
            <v>", "</v>
          </cell>
          <cell r="W59" t="str">
            <v>Antiguo Testamento</v>
          </cell>
          <cell r="AD59" t="str">
            <v>"], url: "</v>
          </cell>
          <cell r="AE59" t="str">
            <v>/resucito/src/index.html?canto=cuandodormia</v>
          </cell>
          <cell r="AF59" t="str">
            <v>", content: "</v>
          </cell>
          <cell r="AG59" t="str">
            <v>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v>
          </cell>
          <cell r="AH59" t="str">
            <v>"},</v>
          </cell>
          <cell r="AI59" t="str">
            <v>c</v>
          </cell>
          <cell r="AJ59" t="str">
            <v>c</v>
          </cell>
          <cell r="AK59" t="str">
            <v>{id:56,title: "Cuando dormía", subtitle: "Cantar de los Cantares 5,2ss ", category: "Catecumenado", moments: ["Pascua", "Laudes/Visperas", "Antiguo Testamento"], url: "/resucito/src/index.html?canto=cuandodormia", content: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v>
          </cell>
          <cell r="AL59" t="str">
            <v>CUANDO DORMÍA</v>
          </cell>
          <cell r="AM59" t="str">
            <v>cuandodormía</v>
          </cell>
          <cell r="AN59" t="str">
            <v xml:space="preserve">Cantar de los Cantares 5,2ss </v>
          </cell>
          <cell r="AP59" t="str">
            <v>CANTO</v>
          </cell>
        </row>
        <row r="60">
          <cell r="A60">
            <v>43</v>
          </cell>
          <cell r="B60" t="str">
            <v>{id:</v>
          </cell>
          <cell r="C60">
            <v>57</v>
          </cell>
          <cell r="D60" t="str">
            <v>,</v>
          </cell>
          <cell r="E60" t="str">
            <v xml:space="preserve">title: </v>
          </cell>
          <cell r="F60" t="str">
            <v>"</v>
          </cell>
          <cell r="G60" t="str">
            <v>Cuando el Señor</v>
          </cell>
          <cell r="H60" t="str">
            <v>",</v>
          </cell>
          <cell r="I60" t="str">
            <v xml:space="preserve"> subtitle: </v>
          </cell>
          <cell r="J60" t="str">
            <v>"</v>
          </cell>
          <cell r="K60" t="str">
            <v>Salmo 126 (125)</v>
          </cell>
          <cell r="L60" t="str">
            <v xml:space="preserve">", </v>
          </cell>
          <cell r="M60" t="str">
            <v xml:space="preserve">category: </v>
          </cell>
          <cell r="N60" t="str">
            <v>"</v>
          </cell>
          <cell r="O60" t="str">
            <v>Precatecumenado</v>
          </cell>
          <cell r="P60" t="str">
            <v>"</v>
          </cell>
          <cell r="Q60" t="str">
            <v>, moments: [</v>
          </cell>
          <cell r="R60" t="str">
            <v>"</v>
          </cell>
          <cell r="S60" t="str">
            <v>Pascua</v>
          </cell>
          <cell r="T60" t="str">
            <v>", "</v>
          </cell>
          <cell r="U60" t="str">
            <v>Paz</v>
          </cell>
          <cell r="V60" t="str">
            <v>", "</v>
          </cell>
          <cell r="W60" t="str">
            <v>Final</v>
          </cell>
          <cell r="AD60" t="str">
            <v>"], url: "</v>
          </cell>
          <cell r="AE60" t="str">
            <v>/resucito/src/index.html?canto=cuandoelsenor</v>
          </cell>
          <cell r="AF60" t="str">
            <v>", content: "</v>
          </cell>
          <cell r="AG60" t="str">
            <v>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v>
          </cell>
          <cell r="AH60" t="str">
            <v>"},</v>
          </cell>
          <cell r="AI60" t="str">
            <v>c</v>
          </cell>
          <cell r="AJ60" t="str">
            <v>p</v>
          </cell>
          <cell r="AK60" t="str">
            <v>{id:57,title: "Cuando el Señor", subtitle: "Salmo 126 (125)", category: "Precatecumenado", moments: ["Pascua", "Paz", "Final"], url: "/resucito/src/index.html?canto=cuandoelsenor", content: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v>
          </cell>
          <cell r="AL60" t="str">
            <v>CUANDO EL SEÑOR</v>
          </cell>
          <cell r="AM60" t="str">
            <v>cuandoelseñor</v>
          </cell>
          <cell r="AN60" t="str">
            <v>Salmo 126 (125)</v>
          </cell>
          <cell r="AP60" t="str">
            <v>CANTO</v>
          </cell>
        </row>
        <row r="61">
          <cell r="A61">
            <v>44</v>
          </cell>
          <cell r="B61" t="str">
            <v>{id:</v>
          </cell>
          <cell r="C61">
            <v>58</v>
          </cell>
          <cell r="D61" t="str">
            <v>,</v>
          </cell>
          <cell r="E61" t="str">
            <v xml:space="preserve">title: </v>
          </cell>
          <cell r="F61" t="str">
            <v>"</v>
          </cell>
          <cell r="G61" t="str">
            <v>Cuando Israel salió de Egipto</v>
          </cell>
          <cell r="H61" t="str">
            <v>",</v>
          </cell>
          <cell r="I61" t="str">
            <v xml:space="preserve"> subtitle: </v>
          </cell>
          <cell r="J61" t="str">
            <v>"</v>
          </cell>
          <cell r="K61" t="str">
            <v>Salmo 114 (113)</v>
          </cell>
          <cell r="L61" t="str">
            <v xml:space="preserve">", </v>
          </cell>
          <cell r="M61" t="str">
            <v xml:space="preserve">category: </v>
          </cell>
          <cell r="N61" t="str">
            <v>"</v>
          </cell>
          <cell r="O61" t="str">
            <v>Precatecumenado</v>
          </cell>
          <cell r="P61" t="str">
            <v>"</v>
          </cell>
          <cell r="Q61" t="str">
            <v>, moments: [</v>
          </cell>
          <cell r="R61" t="str">
            <v>"</v>
          </cell>
          <cell r="S61" t="str">
            <v>Pascua</v>
          </cell>
          <cell r="T61" t="str">
            <v>", "</v>
          </cell>
          <cell r="U61" t="str">
            <v>Paz</v>
          </cell>
          <cell r="AD61" t="str">
            <v>"], url: "</v>
          </cell>
          <cell r="AE61" t="str">
            <v>/resucito/src/index.html?canto=cuandoisraelsaliodeegipto</v>
          </cell>
          <cell r="AF61" t="str">
            <v>", content: "</v>
          </cell>
          <cell r="AG61" t="str">
            <v>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v>
          </cell>
          <cell r="AH61" t="str">
            <v>"},</v>
          </cell>
          <cell r="AI61" t="str">
            <v>c</v>
          </cell>
          <cell r="AJ61" t="str">
            <v>p</v>
          </cell>
          <cell r="AK61" t="str">
            <v>{id:58,title: "Cuando Israel salió de Egipto", subtitle: "Salmo 114 (113)", category: "Precatecumenado", moments: ["Pascua", "Paz"], url: "/resucito/src/index.html?canto=cuandoisraelsaliodeegipto", content: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v>
          </cell>
          <cell r="AL61" t="str">
            <v>CUANDO ISRAEL SALIÓ DE EGIPTO</v>
          </cell>
          <cell r="AM61" t="str">
            <v>cuandoisraelsaliódeegipto</v>
          </cell>
          <cell r="AN61" t="str">
            <v>Salmo 114 (113)</v>
          </cell>
          <cell r="AP61" t="str">
            <v>CANTO</v>
          </cell>
        </row>
        <row r="62">
          <cell r="A62">
            <v>45</v>
          </cell>
          <cell r="B62" t="str">
            <v>{id:</v>
          </cell>
          <cell r="C62">
            <v>59</v>
          </cell>
          <cell r="D62" t="str">
            <v>,</v>
          </cell>
          <cell r="E62" t="str">
            <v xml:space="preserve">title: </v>
          </cell>
          <cell r="F62" t="str">
            <v>"</v>
          </cell>
          <cell r="G62" t="str">
            <v>Dayenú</v>
          </cell>
          <cell r="H62" t="str">
            <v>",</v>
          </cell>
          <cell r="I62" t="str">
            <v xml:space="preserve"> subtitle: </v>
          </cell>
          <cell r="J62" t="str">
            <v>"</v>
          </cell>
          <cell r="K62" t="str">
            <v>De la Hagadá de Pésaj hebrea</v>
          </cell>
          <cell r="L62" t="str">
            <v xml:space="preserve">", </v>
          </cell>
          <cell r="M62" t="str">
            <v xml:space="preserve">category: </v>
          </cell>
          <cell r="N62" t="str">
            <v>"</v>
          </cell>
          <cell r="O62" t="str">
            <v>Precatecumenado</v>
          </cell>
          <cell r="P62" t="str">
            <v>"</v>
          </cell>
          <cell r="Q62" t="str">
            <v>, moments: [</v>
          </cell>
          <cell r="R62" t="str">
            <v>"</v>
          </cell>
          <cell r="S62" t="str">
            <v>Cuaresma</v>
          </cell>
          <cell r="T62" t="str">
            <v>", "</v>
          </cell>
          <cell r="U62" t="str">
            <v>Antiguo Testamento</v>
          </cell>
          <cell r="AD62" t="str">
            <v>"], url: "</v>
          </cell>
          <cell r="AE62" t="str">
            <v>/resucito/src/index.html?canto=dayenu</v>
          </cell>
          <cell r="AF62" t="str">
            <v>", content: "</v>
          </cell>
          <cell r="AG62" t="str">
            <v>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v>
          </cell>
          <cell r="AH62" t="str">
            <v>"},</v>
          </cell>
          <cell r="AI62" t="str">
            <v>d</v>
          </cell>
          <cell r="AJ62" t="str">
            <v>p</v>
          </cell>
          <cell r="AK62" t="str">
            <v>{id:59,title: "Dayenú", subtitle: "De la Hagadá de Pésaj hebrea", category: "Precatecumenado", moments: ["Cuaresma", "Antiguo Testamento"], url: "/resucito/src/index.html?canto=dayenu", content: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v>
          </cell>
          <cell r="AL62" t="str">
            <v>DAYENÚ</v>
          </cell>
          <cell r="AM62" t="str">
            <v>dayenú</v>
          </cell>
          <cell r="AN62" t="str">
            <v>De la Hagadá de Pésaj hebrea</v>
          </cell>
          <cell r="AP62" t="str">
            <v>CANTO</v>
          </cell>
        </row>
        <row r="63">
          <cell r="A63">
            <v>47</v>
          </cell>
          <cell r="B63" t="str">
            <v>{id:</v>
          </cell>
          <cell r="C63">
            <v>60</v>
          </cell>
          <cell r="D63" t="str">
            <v>,</v>
          </cell>
          <cell r="E63" t="str">
            <v xml:space="preserve">title: </v>
          </cell>
          <cell r="F63" t="str">
            <v>"</v>
          </cell>
          <cell r="G63" t="str">
            <v>De Profundis</v>
          </cell>
          <cell r="H63" t="str">
            <v>",</v>
          </cell>
          <cell r="I63" t="str">
            <v xml:space="preserve"> subtitle: </v>
          </cell>
          <cell r="J63" t="str">
            <v>"</v>
          </cell>
          <cell r="K63" t="str">
            <v>Salmo 130 (129)</v>
          </cell>
          <cell r="L63" t="str">
            <v xml:space="preserve">", </v>
          </cell>
          <cell r="M63" t="str">
            <v xml:space="preserve">category: </v>
          </cell>
          <cell r="N63" t="str">
            <v>"</v>
          </cell>
          <cell r="O63" t="str">
            <v>Precatecumenado</v>
          </cell>
          <cell r="P63" t="str">
            <v>"</v>
          </cell>
          <cell r="Q63" t="str">
            <v>, moments: [</v>
          </cell>
          <cell r="R63" t="str">
            <v>"</v>
          </cell>
          <cell r="S63" t="str">
            <v>Adviento</v>
          </cell>
          <cell r="T63" t="str">
            <v>", "</v>
          </cell>
          <cell r="U63" t="str">
            <v>Virgen</v>
          </cell>
          <cell r="V63" t="str">
            <v>", "</v>
          </cell>
          <cell r="W63" t="str">
            <v>Antiguo Testamento</v>
          </cell>
          <cell r="AD63" t="str">
            <v>"], url: "</v>
          </cell>
          <cell r="AE63" t="str">
            <v>/resucito/src/index.html?canto=deprofundis</v>
          </cell>
          <cell r="AF63" t="str">
            <v>", content: "</v>
          </cell>
          <cell r="AG63" t="str">
            <v>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v>
          </cell>
          <cell r="AH63" t="str">
            <v>"},</v>
          </cell>
          <cell r="AI63" t="str">
            <v>d</v>
          </cell>
          <cell r="AJ63" t="str">
            <v>p</v>
          </cell>
          <cell r="AK63" t="str">
            <v>{id:60,title: "De Profundis", subtitle: "Salmo 130 (129)", category: "Precatecumenado", moments: ["Adviento", "Virgen", "Antiguo Testamento"], url: "/resucito/src/index.html?canto=deprofundis", content: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v>
          </cell>
          <cell r="AL63" t="str">
            <v>DE PROFUNDIS</v>
          </cell>
          <cell r="AM63" t="str">
            <v>deprofundis</v>
          </cell>
          <cell r="AN63" t="str">
            <v>Salmo 130 (129)</v>
          </cell>
          <cell r="AP63" t="str">
            <v>CANTO</v>
          </cell>
        </row>
        <row r="64">
          <cell r="A64">
            <v>223</v>
          </cell>
          <cell r="B64" t="str">
            <v>{id:</v>
          </cell>
          <cell r="C64">
            <v>61</v>
          </cell>
          <cell r="D64" t="str">
            <v>,</v>
          </cell>
          <cell r="E64" t="str">
            <v xml:space="preserve">title: </v>
          </cell>
          <cell r="F64" t="str">
            <v>"</v>
          </cell>
          <cell r="G64" t="str">
            <v>Débora</v>
          </cell>
          <cell r="H64" t="str">
            <v>",</v>
          </cell>
          <cell r="I64" t="str">
            <v xml:space="preserve"> subtitle: </v>
          </cell>
          <cell r="J64" t="str">
            <v>"</v>
          </cell>
          <cell r="K64" t="str">
            <v>Jueces 5</v>
          </cell>
          <cell r="L64" t="str">
            <v xml:space="preserve">", </v>
          </cell>
          <cell r="M64" t="str">
            <v xml:space="preserve">category: </v>
          </cell>
          <cell r="N64" t="str">
            <v>"</v>
          </cell>
          <cell r="O64" t="str">
            <v>Catecumenado</v>
          </cell>
          <cell r="P64" t="str">
            <v>"</v>
          </cell>
          <cell r="Q64" t="str">
            <v>, moments: [</v>
          </cell>
          <cell r="R64" t="str">
            <v>"</v>
          </cell>
          <cell r="S64" t="str">
            <v>Cuaresma</v>
          </cell>
          <cell r="T64" t="str">
            <v>", "</v>
          </cell>
          <cell r="U64" t="str">
            <v>Entrada</v>
          </cell>
          <cell r="V64" t="str">
            <v>", "</v>
          </cell>
          <cell r="W64" t="str">
            <v>Antiguo Testamento</v>
          </cell>
          <cell r="AD64" t="str">
            <v>"], url: "</v>
          </cell>
          <cell r="AE64" t="str">
            <v>/resucito/src/index.html?canto=debora</v>
          </cell>
          <cell r="AF64" t="str">
            <v>", content: "</v>
          </cell>
          <cell r="AG64" t="str">
            <v>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v>
          </cell>
          <cell r="AH64" t="str">
            <v>"},</v>
          </cell>
          <cell r="AI64" t="str">
            <v>d</v>
          </cell>
          <cell r="AJ64" t="str">
            <v>c</v>
          </cell>
          <cell r="AK64" t="str">
            <v>{id:61,title: "Débora", subtitle: "Jueces 5", category: "Catecumenado", moments: ["Cuaresma", "Entrada", "Antiguo Testamento"], url: "/resucito/src/index.html?canto=debora", content: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v>
          </cell>
          <cell r="AL64" t="str">
            <v>DÉBORA</v>
          </cell>
          <cell r="AM64" t="str">
            <v>débora</v>
          </cell>
          <cell r="AN64" t="str">
            <v>Jueces 5</v>
          </cell>
          <cell r="AP64" t="str">
            <v>CANTO</v>
          </cell>
        </row>
        <row r="65">
          <cell r="A65">
            <v>48</v>
          </cell>
          <cell r="B65" t="str">
            <v>{id:</v>
          </cell>
          <cell r="C65">
            <v>62</v>
          </cell>
          <cell r="D65" t="str">
            <v>,</v>
          </cell>
          <cell r="E65" t="str">
            <v xml:space="preserve">title: </v>
          </cell>
          <cell r="F65" t="str">
            <v>"</v>
          </cell>
          <cell r="G65" t="str">
            <v>Decidle a los de corazón cansado</v>
          </cell>
          <cell r="H65" t="str">
            <v>",</v>
          </cell>
          <cell r="I65" t="str">
            <v xml:space="preserve"> subtitle: </v>
          </cell>
          <cell r="J65" t="str">
            <v>"</v>
          </cell>
          <cell r="K65" t="str">
            <v>Isaías 35,4ss</v>
          </cell>
          <cell r="L65" t="str">
            <v xml:space="preserve">", </v>
          </cell>
          <cell r="M65" t="str">
            <v xml:space="preserve">category: </v>
          </cell>
          <cell r="N65" t="str">
            <v>"</v>
          </cell>
          <cell r="O65" t="str">
            <v>Precatecumenado</v>
          </cell>
          <cell r="P65" t="str">
            <v>"</v>
          </cell>
          <cell r="Q65" t="str">
            <v>, moments: [</v>
          </cell>
          <cell r="R65" t="str">
            <v>"</v>
          </cell>
          <cell r="S65" t="str">
            <v>Laudes/Visperas</v>
          </cell>
          <cell r="T65" t="str">
            <v>", "</v>
          </cell>
          <cell r="U65" t="str">
            <v>Antiguo Testamento</v>
          </cell>
          <cell r="AD65" t="str">
            <v>"], url: "</v>
          </cell>
          <cell r="AE65" t="str">
            <v>/resucito/src/index.html?canto=decidlealosdecorazoncansado</v>
          </cell>
          <cell r="AF65" t="str">
            <v>", content: "</v>
          </cell>
          <cell r="AG65" t="str">
            <v>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v>
          </cell>
          <cell r="AH65" t="str">
            <v>"},</v>
          </cell>
          <cell r="AI65" t="str">
            <v>d</v>
          </cell>
          <cell r="AJ65" t="str">
            <v>p</v>
          </cell>
          <cell r="AK65" t="str">
            <v>{id:62,title: "Decidle a los de corazón cansado", subtitle: "Isaías 35,4ss", category: "Precatecumenado", moments: ["Laudes/Visperas", "Antiguo Testamento"], url: "/resucito/src/index.html?canto=decidlealosdecorazoncansado", content: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v>
          </cell>
          <cell r="AL65" t="str">
            <v>DECIDLE A LOS DE CORAZÓN CANSADO</v>
          </cell>
          <cell r="AM65" t="str">
            <v>decidlealosdecorazóncansado</v>
          </cell>
          <cell r="AN65" t="str">
            <v>Isaías 35,4ss</v>
          </cell>
          <cell r="AP65" t="str">
            <v>CANTO</v>
          </cell>
        </row>
        <row r="66">
          <cell r="A66">
            <v>49</v>
          </cell>
          <cell r="B66" t="str">
            <v>{id:</v>
          </cell>
          <cell r="C66">
            <v>63</v>
          </cell>
          <cell r="D66" t="str">
            <v>,</v>
          </cell>
          <cell r="E66" t="str">
            <v xml:space="preserve">title: </v>
          </cell>
          <cell r="F66" t="str">
            <v>"</v>
          </cell>
          <cell r="G66" t="str">
            <v>Delante de los ángeles</v>
          </cell>
          <cell r="H66" t="str">
            <v>",</v>
          </cell>
          <cell r="I66" t="str">
            <v xml:space="preserve"> subtitle: </v>
          </cell>
          <cell r="J66" t="str">
            <v>"</v>
          </cell>
          <cell r="K66" t="str">
            <v>Salmo 138 (137)</v>
          </cell>
          <cell r="L66" t="str">
            <v xml:space="preserve">", </v>
          </cell>
          <cell r="M66" t="str">
            <v xml:space="preserve">category: </v>
          </cell>
          <cell r="N66" t="str">
            <v>"</v>
          </cell>
          <cell r="O66" t="str">
            <v>Precatecumenado</v>
          </cell>
          <cell r="P66" t="str">
            <v>"</v>
          </cell>
          <cell r="Q66" t="str">
            <v>, moments: [</v>
          </cell>
          <cell r="R66" t="str">
            <v>"</v>
          </cell>
          <cell r="S66" t="str">
            <v>Final</v>
          </cell>
          <cell r="T66" t="str">
            <v>", "</v>
          </cell>
          <cell r="U66" t="str">
            <v>Nuevo Testamento</v>
          </cell>
          <cell r="AD66" t="str">
            <v>"], url: "</v>
          </cell>
          <cell r="AE66" t="str">
            <v>/resucito/src/index.html?canto=delantedelosangeles</v>
          </cell>
          <cell r="AF66" t="str">
            <v>", content: "</v>
          </cell>
          <cell r="AG66" t="str">
            <v>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v>
          </cell>
          <cell r="AH66" t="str">
            <v>"},</v>
          </cell>
          <cell r="AI66" t="str">
            <v>d</v>
          </cell>
          <cell r="AJ66" t="str">
            <v>p</v>
          </cell>
          <cell r="AK66" t="str">
            <v>{id:63,title: "Delante de los ángeles", subtitle: "Salmo 138 (137)", category: "Precatecumenado", moments: ["Final", "Nuevo Testamento"], url: "/resucito/src/index.html?canto=delantedelosangeles", content: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v>
          </cell>
          <cell r="AL66" t="str">
            <v>DELANTE DE LOS ÁNGELES</v>
          </cell>
          <cell r="AM66" t="str">
            <v>delantedelosángeles</v>
          </cell>
          <cell r="AN66" t="str">
            <v>Salmo 138 (137)</v>
          </cell>
          <cell r="AP66" t="str">
            <v>CANTO</v>
          </cell>
        </row>
        <row r="67">
          <cell r="A67">
            <v>50</v>
          </cell>
          <cell r="B67" t="str">
            <v>{id:</v>
          </cell>
          <cell r="C67">
            <v>64</v>
          </cell>
          <cell r="D67" t="str">
            <v>,</v>
          </cell>
          <cell r="E67" t="str">
            <v xml:space="preserve">title: </v>
          </cell>
          <cell r="F67" t="str">
            <v>"</v>
          </cell>
          <cell r="G67" t="str">
            <v>Día de reposo</v>
          </cell>
          <cell r="H67" t="str">
            <v>",</v>
          </cell>
          <cell r="I67" t="str">
            <v xml:space="preserve"> subtitle: </v>
          </cell>
          <cell r="J67" t="str">
            <v>"</v>
          </cell>
          <cell r="K67" t="str">
            <v>Juan 8,52</v>
          </cell>
          <cell r="L67" t="str">
            <v xml:space="preserve">", </v>
          </cell>
          <cell r="M67" t="str">
            <v xml:space="preserve">category: </v>
          </cell>
          <cell r="N67" t="str">
            <v>"</v>
          </cell>
          <cell r="O67" t="str">
            <v>Precatecumenado</v>
          </cell>
          <cell r="P67" t="str">
            <v>"</v>
          </cell>
          <cell r="Q67" t="str">
            <v>, moments: [</v>
          </cell>
          <cell r="R67" t="str">
            <v>"</v>
          </cell>
          <cell r="S67" t="str">
            <v>Laudes/Visperas</v>
          </cell>
          <cell r="T67" t="str">
            <v>", "</v>
          </cell>
          <cell r="U67" t="str">
            <v>Antiguo Testamento</v>
          </cell>
          <cell r="AD67" t="str">
            <v>"], url: "</v>
          </cell>
          <cell r="AE67" t="str">
            <v>/resucito/src/index.html?canto=diadereposo</v>
          </cell>
          <cell r="AF67" t="str">
            <v>", content: "</v>
          </cell>
          <cell r="AG67" t="str">
            <v>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v>
          </cell>
          <cell r="AH67" t="str">
            <v>"},</v>
          </cell>
          <cell r="AI67" t="str">
            <v>d</v>
          </cell>
          <cell r="AJ67" t="str">
            <v>p</v>
          </cell>
          <cell r="AK67" t="str">
            <v>{id:64,title: "Día de reposo", subtitle: "Juan 8,52", category: "Precatecumenado", moments: ["Laudes/Visperas", "Antiguo Testamento"], url: "/resucito/src/index.html?canto=diadereposo", content: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v>
          </cell>
          <cell r="AL67" t="str">
            <v>DÍA DE REPOSO</v>
          </cell>
          <cell r="AM67" t="str">
            <v>díadereposo</v>
          </cell>
          <cell r="AN67" t="str">
            <v>Juan 8,52</v>
          </cell>
          <cell r="AP67" t="str">
            <v>CANTO</v>
          </cell>
        </row>
        <row r="68">
          <cell r="A68">
            <v>51</v>
          </cell>
          <cell r="B68" t="str">
            <v>{id:</v>
          </cell>
          <cell r="C68">
            <v>65</v>
          </cell>
          <cell r="D68" t="str">
            <v>,</v>
          </cell>
          <cell r="E68" t="str">
            <v xml:space="preserve">title: </v>
          </cell>
          <cell r="F68" t="str">
            <v>"</v>
          </cell>
          <cell r="G68" t="str">
            <v>Dice el Señor a mi Señor</v>
          </cell>
          <cell r="H68" t="str">
            <v>",</v>
          </cell>
          <cell r="I68" t="str">
            <v xml:space="preserve"> subtitle: </v>
          </cell>
          <cell r="J68" t="str">
            <v>"</v>
          </cell>
          <cell r="K68" t="str">
            <v>Salmo 110 (109)</v>
          </cell>
          <cell r="L68" t="str">
            <v xml:space="preserve">", </v>
          </cell>
          <cell r="M68" t="str">
            <v xml:space="preserve">category: </v>
          </cell>
          <cell r="N68" t="str">
            <v>"</v>
          </cell>
          <cell r="O68" t="str">
            <v>Precatecumenado</v>
          </cell>
          <cell r="P68" t="str">
            <v>"</v>
          </cell>
          <cell r="Q68" t="str">
            <v>, moments: [</v>
          </cell>
          <cell r="R68" t="str">
            <v>"</v>
          </cell>
          <cell r="S68" t="str">
            <v>Antiguo Testamento</v>
          </cell>
          <cell r="AD68" t="str">
            <v>"], url: "</v>
          </cell>
          <cell r="AE68" t="str">
            <v>/resucito/src/index.html?canto=diceelsenoramisenor</v>
          </cell>
          <cell r="AF68" t="str">
            <v>", content: "</v>
          </cell>
          <cell r="AG68" t="str">
            <v>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v>
          </cell>
          <cell r="AH68" t="str">
            <v>"},</v>
          </cell>
          <cell r="AI68" t="str">
            <v>d</v>
          </cell>
          <cell r="AJ68" t="str">
            <v>p</v>
          </cell>
          <cell r="AK68" t="str">
            <v>{id:65,title: "Dice el Señor a mi Señor", subtitle: "Salmo 110 (109)", category: "Precatecumenado", moments: ["Antiguo Testamento"], url: "/resucito/src/index.html?canto=diceelsenoramisenor", content: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v>
          </cell>
          <cell r="AL68" t="str">
            <v>DICE EL SEÑOR A MI SEÑOR</v>
          </cell>
          <cell r="AM68" t="str">
            <v>diceelseñoramiseñor</v>
          </cell>
          <cell r="AN68" t="str">
            <v>Salmo 110 (109)</v>
          </cell>
          <cell r="AP68" t="str">
            <v>CANTO</v>
          </cell>
        </row>
        <row r="69">
          <cell r="A69">
            <v>52</v>
          </cell>
          <cell r="B69" t="str">
            <v>{id:</v>
          </cell>
          <cell r="C69">
            <v>66</v>
          </cell>
          <cell r="D69" t="str">
            <v>,</v>
          </cell>
          <cell r="E69" t="str">
            <v xml:space="preserve">title: </v>
          </cell>
          <cell r="F69" t="str">
            <v>"</v>
          </cell>
          <cell r="G69" t="str">
            <v>Dichoso el hombre</v>
          </cell>
          <cell r="H69" t="str">
            <v>",</v>
          </cell>
          <cell r="I69" t="str">
            <v xml:space="preserve"> subtitle: </v>
          </cell>
          <cell r="J69" t="str">
            <v>"</v>
          </cell>
          <cell r="K69" t="str">
            <v>Salmo 1</v>
          </cell>
          <cell r="L69" t="str">
            <v xml:space="preserve">", </v>
          </cell>
          <cell r="M69" t="str">
            <v xml:space="preserve">category: </v>
          </cell>
          <cell r="N69" t="str">
            <v>"</v>
          </cell>
          <cell r="O69" t="str">
            <v>Precatecumenado</v>
          </cell>
          <cell r="P69" t="str">
            <v>"</v>
          </cell>
          <cell r="Q69" t="str">
            <v>, moments: [</v>
          </cell>
          <cell r="R69" t="str">
            <v>"</v>
          </cell>
          <cell r="S69" t="str">
            <v>Pascua</v>
          </cell>
          <cell r="T69" t="str">
            <v>", "</v>
          </cell>
          <cell r="U69" t="str">
            <v>Entrada</v>
          </cell>
          <cell r="V69" t="str">
            <v>", "</v>
          </cell>
          <cell r="W69" t="str">
            <v>Nuevo Testamento</v>
          </cell>
          <cell r="AD69" t="str">
            <v>"], url: "</v>
          </cell>
          <cell r="AE69" t="str">
            <v>/resucito/src/index.html?canto=dichosoelhombre</v>
          </cell>
          <cell r="AF69" t="str">
            <v>", content: "</v>
          </cell>
          <cell r="AG69" t="str">
            <v>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v>
          </cell>
          <cell r="AH69" t="str">
            <v>"},</v>
          </cell>
          <cell r="AI69" t="str">
            <v>d</v>
          </cell>
          <cell r="AJ69" t="str">
            <v>p</v>
          </cell>
          <cell r="AK69" t="str">
            <v>{id:66,title: "Dichoso el hombre", subtitle: "Salmo 1", category: "Precatecumenado", moments: ["Pascua", "Entrada", "Nuevo Testamento"], url: "/resucito/src/index.html?canto=dichosoelhombre", content: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v>
          </cell>
          <cell r="AL69" t="str">
            <v>DICHOSO EL HOMBRE</v>
          </cell>
          <cell r="AM69" t="str">
            <v>dichosoelhombre</v>
          </cell>
          <cell r="AN69" t="str">
            <v>Salmo 1</v>
          </cell>
          <cell r="AP69" t="str">
            <v>CANTO</v>
          </cell>
        </row>
        <row r="70">
          <cell r="A70">
            <v>53</v>
          </cell>
          <cell r="B70" t="str">
            <v>{id:</v>
          </cell>
          <cell r="C70">
            <v>67</v>
          </cell>
          <cell r="D70" t="str">
            <v>,</v>
          </cell>
          <cell r="E70" t="str">
            <v xml:space="preserve">title: </v>
          </cell>
          <cell r="F70" t="str">
            <v>"</v>
          </cell>
          <cell r="G70" t="str">
            <v>El combate escatológico</v>
          </cell>
          <cell r="H70" t="str">
            <v>",</v>
          </cell>
          <cell r="I70" t="str">
            <v xml:space="preserve"> subtitle: </v>
          </cell>
          <cell r="J70" t="str">
            <v>"</v>
          </cell>
          <cell r="K70" t="str">
            <v>Apocalipsis 19,11-20</v>
          </cell>
          <cell r="L70" t="str">
            <v xml:space="preserve">", </v>
          </cell>
          <cell r="M70" t="str">
            <v xml:space="preserve">category: </v>
          </cell>
          <cell r="N70" t="str">
            <v>"</v>
          </cell>
          <cell r="O70" t="str">
            <v>Precatecumenado</v>
          </cell>
          <cell r="P70" t="str">
            <v>"</v>
          </cell>
          <cell r="Q70" t="str">
            <v>, moments: [</v>
          </cell>
          <cell r="R70" t="str">
            <v>"</v>
          </cell>
          <cell r="S70" t="str">
            <v>Laudes/Visperas</v>
          </cell>
          <cell r="T70" t="str">
            <v>", "</v>
          </cell>
          <cell r="U70" t="str">
            <v>Final</v>
          </cell>
          <cell r="V70" t="str">
            <v>", "</v>
          </cell>
          <cell r="W70" t="str">
            <v>Antiguo Testamento</v>
          </cell>
          <cell r="X70" t="str">
            <v>", "</v>
          </cell>
          <cell r="Y70" t="str">
            <v>Nuevo Testamento</v>
          </cell>
          <cell r="AD70" t="str">
            <v>"], url: "</v>
          </cell>
          <cell r="AE70" t="str">
            <v>/resucito/src/index.html?canto=elcombateescatologico</v>
          </cell>
          <cell r="AF70" t="str">
            <v>", content: "</v>
          </cell>
          <cell r="AG70" t="str">
            <v>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v>
          </cell>
          <cell r="AH70" t="str">
            <v>"},</v>
          </cell>
          <cell r="AI70" t="str">
            <v>e</v>
          </cell>
          <cell r="AJ70" t="str">
            <v>p</v>
          </cell>
          <cell r="AK70" t="str">
            <v>{id:67,title: "El combate escatológico", subtitle: "Apocalipsis 19,11-20", category: "Precatecumenado", moments: ["Laudes/Visperas", "Final", "Antiguo Testamento", "Nuevo Testamento"], url: "/resucito/src/index.html?canto=elcombateescatologico", content: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v>
          </cell>
          <cell r="AL70" t="str">
            <v>EL COMBATE ESCATOLÓGICO</v>
          </cell>
          <cell r="AM70" t="str">
            <v>elcombateescatológico</v>
          </cell>
          <cell r="AN70" t="str">
            <v>Apocalipsis 19,11-20</v>
          </cell>
          <cell r="AP70" t="str">
            <v>CANTO</v>
          </cell>
        </row>
        <row r="71">
          <cell r="A71">
            <v>54</v>
          </cell>
          <cell r="B71" t="str">
            <v>{id:</v>
          </cell>
          <cell r="C71">
            <v>68</v>
          </cell>
          <cell r="D71" t="str">
            <v>,</v>
          </cell>
          <cell r="E71" t="str">
            <v xml:space="preserve">title: </v>
          </cell>
          <cell r="F71" t="str">
            <v>"</v>
          </cell>
          <cell r="G71" t="str">
            <v>El Espíritu del Señor está sobre mí</v>
          </cell>
          <cell r="H71" t="str">
            <v>",</v>
          </cell>
          <cell r="I71" t="str">
            <v xml:space="preserve"> subtitle: </v>
          </cell>
          <cell r="J71" t="str">
            <v>"</v>
          </cell>
          <cell r="K71" t="str">
            <v>Lucas 4,18 – Isaías 61,1-3</v>
          </cell>
          <cell r="L71" t="str">
            <v xml:space="preserve">", </v>
          </cell>
          <cell r="M71" t="str">
            <v xml:space="preserve">category: </v>
          </cell>
          <cell r="N71" t="str">
            <v>"</v>
          </cell>
          <cell r="O71" t="str">
            <v>Precatecumenado</v>
          </cell>
          <cell r="P71" t="str">
            <v>"</v>
          </cell>
          <cell r="Q71" t="str">
            <v>, moments: [</v>
          </cell>
          <cell r="R71" t="str">
            <v>"</v>
          </cell>
          <cell r="S71" t="str">
            <v>Pascua</v>
          </cell>
          <cell r="T71" t="str">
            <v>", "</v>
          </cell>
          <cell r="U71" t="str">
            <v>Comunión</v>
          </cell>
          <cell r="V71" t="str">
            <v>", "</v>
          </cell>
          <cell r="W71" t="str">
            <v>Antiguo Testamento</v>
          </cell>
          <cell r="AD71" t="str">
            <v>"], url: "</v>
          </cell>
          <cell r="AE71" t="str">
            <v>/resucito/src/index.html?canto=elespiritudelsenorestasobremi</v>
          </cell>
          <cell r="AF71" t="str">
            <v>", content: "</v>
          </cell>
          <cell r="AG71" t="str">
            <v>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v>
          </cell>
          <cell r="AH71" t="str">
            <v>"},</v>
          </cell>
          <cell r="AI71" t="str">
            <v>e</v>
          </cell>
          <cell r="AJ71" t="str">
            <v>p</v>
          </cell>
          <cell r="AK71" t="str">
            <v>{id:68,title: "El Espíritu del Señor está sobre mí", subtitle: "Lucas 4,18 – Isaías 61,1-3", category: "Precatecumenado", moments: ["Pascua", "Comunión", "Antiguo Testamento"], url: "/resucito/src/index.html?canto=elespiritudelsenorestasobremi", content: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v>
          </cell>
          <cell r="AL71" t="str">
            <v>EL ESPÍRITU DEL SEÑOR ESTÁ SOBRE MÍ</v>
          </cell>
          <cell r="AM71" t="str">
            <v>elespíritudelseñorestásobremí</v>
          </cell>
          <cell r="AN71" t="str">
            <v>Lucas 4,18 – Isaías 61,1-3</v>
          </cell>
          <cell r="AP71" t="str">
            <v>CANTO</v>
          </cell>
        </row>
        <row r="72">
          <cell r="A72">
            <v>55</v>
          </cell>
          <cell r="B72" t="str">
            <v>{id:</v>
          </cell>
          <cell r="C72">
            <v>69</v>
          </cell>
          <cell r="D72" t="str">
            <v>,</v>
          </cell>
          <cell r="E72" t="str">
            <v xml:space="preserve">title: </v>
          </cell>
          <cell r="F72" t="str">
            <v>"</v>
          </cell>
          <cell r="G72" t="str">
            <v>El jacal de los pastores</v>
          </cell>
          <cell r="H72" t="str">
            <v>",</v>
          </cell>
          <cell r="I72" t="str">
            <v xml:space="preserve"> subtitle: </v>
          </cell>
          <cell r="J72" t="str">
            <v>"</v>
          </cell>
          <cell r="K72" t="str">
            <v>Cantar de los Cantares 1,2-8</v>
          </cell>
          <cell r="L72" t="str">
            <v xml:space="preserve">", </v>
          </cell>
          <cell r="M72" t="str">
            <v xml:space="preserve">category: </v>
          </cell>
          <cell r="N72" t="str">
            <v>"</v>
          </cell>
          <cell r="O72" t="str">
            <v>Precatecumenado</v>
          </cell>
          <cell r="P72" t="str">
            <v>"</v>
          </cell>
          <cell r="Q72" t="str">
            <v>, moments: [</v>
          </cell>
          <cell r="R72" t="str">
            <v>"</v>
          </cell>
          <cell r="S72" t="str">
            <v>Fracción del pan</v>
          </cell>
          <cell r="T72" t="str">
            <v>", "</v>
          </cell>
          <cell r="U72" t="str">
            <v>Antiguo Testamento</v>
          </cell>
          <cell r="AD72" t="str">
            <v>"], url: "</v>
          </cell>
          <cell r="AE72" t="str">
            <v>/resucito/src/index.html?canto=eljacaldelospastores</v>
          </cell>
          <cell r="AF72" t="str">
            <v>", content: "</v>
          </cell>
          <cell r="AG72" t="str">
            <v>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v>
          </cell>
          <cell r="AH72" t="str">
            <v>"},</v>
          </cell>
          <cell r="AI72" t="str">
            <v>e</v>
          </cell>
          <cell r="AJ72" t="str">
            <v>p</v>
          </cell>
          <cell r="AK72" t="str">
            <v>{id:69,title: "El jacal de los pastores", subtitle: "Cantar de los Cantares 1,2-8", category: "Precatecumenado", moments: ["Fracción del pan", "Antiguo Testamento"], url: "/resucito/src/index.html?canto=eljacaldelospastores", content: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v>
          </cell>
          <cell r="AL72" t="str">
            <v>EL JACAL DE LOS PASTORES</v>
          </cell>
          <cell r="AM72" t="str">
            <v>eljacaldelospastores</v>
          </cell>
          <cell r="AN72" t="str">
            <v>Cantar de los Cantares 1,2-8</v>
          </cell>
          <cell r="AP72" t="str">
            <v>CANTO</v>
          </cell>
        </row>
        <row r="73">
          <cell r="A73">
            <v>56</v>
          </cell>
          <cell r="B73" t="str">
            <v>{id:</v>
          </cell>
          <cell r="C73">
            <v>70</v>
          </cell>
          <cell r="D73" t="str">
            <v>,</v>
          </cell>
          <cell r="E73" t="str">
            <v xml:space="preserve">title: </v>
          </cell>
          <cell r="F73" t="str">
            <v>"</v>
          </cell>
          <cell r="G73" t="str">
            <v>El lagarero</v>
          </cell>
          <cell r="H73" t="str">
            <v>",</v>
          </cell>
          <cell r="I73" t="str">
            <v xml:space="preserve"> subtitle: </v>
          </cell>
          <cell r="J73" t="str">
            <v>"</v>
          </cell>
          <cell r="K73" t="str">
            <v>Isaías 63,1-6</v>
          </cell>
          <cell r="L73" t="str">
            <v xml:space="preserve">", </v>
          </cell>
          <cell r="M73" t="str">
            <v xml:space="preserve">category: </v>
          </cell>
          <cell r="N73" t="str">
            <v>"</v>
          </cell>
          <cell r="O73" t="str">
            <v>Precatecumenado</v>
          </cell>
          <cell r="P73" t="str">
            <v>"</v>
          </cell>
          <cell r="Q73" t="str">
            <v>, moments: [</v>
          </cell>
          <cell r="R73" t="str">
            <v>"</v>
          </cell>
          <cell r="S73" t="str">
            <v>Comunión</v>
          </cell>
          <cell r="T73" t="str">
            <v>", "</v>
          </cell>
          <cell r="U73" t="str">
            <v>Nuevo Testamento</v>
          </cell>
          <cell r="AD73" t="str">
            <v>"], url: "</v>
          </cell>
          <cell r="AE73" t="str">
            <v>/resucito/src/index.html?canto=ellagarero</v>
          </cell>
          <cell r="AF73" t="str">
            <v>", content: "</v>
          </cell>
          <cell r="AG73" t="str">
            <v>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v>
          </cell>
          <cell r="AH73" t="str">
            <v>"},</v>
          </cell>
          <cell r="AI73" t="str">
            <v>e</v>
          </cell>
          <cell r="AJ73" t="str">
            <v>p</v>
          </cell>
          <cell r="AK73" t="str">
            <v>{id:70,title: "El lagarero", subtitle: "Isaías 63,1-6", category: "Precatecumenado", moments: ["Comunión", "Nuevo Testamento"], url: "/resucito/src/index.html?canto=ellagarero", content: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v>
          </cell>
          <cell r="AL73" t="str">
            <v>EL LAGARERO</v>
          </cell>
          <cell r="AM73" t="str">
            <v>ellagarero</v>
          </cell>
          <cell r="AN73" t="str">
            <v>Isaías 63,1-6</v>
          </cell>
          <cell r="AP73" t="str">
            <v>CANTO</v>
          </cell>
        </row>
        <row r="74">
          <cell r="A74">
            <v>57</v>
          </cell>
          <cell r="B74" t="str">
            <v>{id:</v>
          </cell>
          <cell r="C74">
            <v>71</v>
          </cell>
          <cell r="D74" t="str">
            <v>,</v>
          </cell>
          <cell r="E74" t="str">
            <v xml:space="preserve">title: </v>
          </cell>
          <cell r="F74" t="str">
            <v>"</v>
          </cell>
          <cell r="G74" t="str">
            <v>El Mesías león</v>
          </cell>
          <cell r="H74" t="str">
            <v>",</v>
          </cell>
          <cell r="I74" t="str">
            <v xml:space="preserve"> subtitle: </v>
          </cell>
          <cell r="J74" t="str">
            <v>"</v>
          </cell>
          <cell r="K74" t="str">
            <v>Comentario al Apocalipsis (Victorino de Pettau)</v>
          </cell>
          <cell r="L74" t="str">
            <v xml:space="preserve">", </v>
          </cell>
          <cell r="M74" t="str">
            <v xml:space="preserve">category: </v>
          </cell>
          <cell r="N74" t="str">
            <v>"</v>
          </cell>
          <cell r="O74" t="str">
            <v>Precatecumenado</v>
          </cell>
          <cell r="P74" t="str">
            <v>"</v>
          </cell>
          <cell r="Q74" t="str">
            <v>, moments: [</v>
          </cell>
          <cell r="R74" t="str">
            <v>"</v>
          </cell>
          <cell r="S74" t="str">
            <v>Antiguo Testamento</v>
          </cell>
          <cell r="AD74" t="str">
            <v>"], url: "</v>
          </cell>
          <cell r="AE74" t="str">
            <v>/resucito/src/index.html?canto=elmesiasleon</v>
          </cell>
          <cell r="AF74" t="str">
            <v>", content: "</v>
          </cell>
          <cell r="AG74" t="str">
            <v>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v>
          </cell>
          <cell r="AH74" t="str">
            <v>"},</v>
          </cell>
          <cell r="AI74" t="str">
            <v>e</v>
          </cell>
          <cell r="AJ74" t="str">
            <v>p</v>
          </cell>
          <cell r="AK74" t="str">
            <v>{id:71,title: "El Mesías león", subtitle: "Comentario al Apocalipsis (Victorino de Pettau)", category: "Precatecumenado", moments: ["Antiguo Testamento"], url: "/resucito/src/index.html?canto=elmesiasleon", content: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v>
          </cell>
          <cell r="AL74" t="str">
            <v>EL MESÍAS LEÓN</v>
          </cell>
          <cell r="AM74" t="str">
            <v>elmesíasleón</v>
          </cell>
          <cell r="AN74" t="str">
            <v>Comentario al Apocalipsis (Victorino de Pettau)</v>
          </cell>
          <cell r="AP74" t="str">
            <v>CANTO</v>
          </cell>
        </row>
        <row r="75">
          <cell r="A75">
            <v>224</v>
          </cell>
          <cell r="B75" t="str">
            <v>{id:</v>
          </cell>
          <cell r="C75">
            <v>72</v>
          </cell>
          <cell r="D75" t="str">
            <v>,</v>
          </cell>
          <cell r="E75" t="str">
            <v xml:space="preserve">title: </v>
          </cell>
          <cell r="F75" t="str">
            <v>"</v>
          </cell>
          <cell r="G75" t="str">
            <v>El mismo Dios</v>
          </cell>
          <cell r="H75" t="str">
            <v>",</v>
          </cell>
          <cell r="I75" t="str">
            <v xml:space="preserve"> subtitle: </v>
          </cell>
          <cell r="J75" t="str">
            <v>"</v>
          </cell>
          <cell r="K75" t="str">
            <v>2 Corintios 4,6-12</v>
          </cell>
          <cell r="L75" t="str">
            <v xml:space="preserve">", </v>
          </cell>
          <cell r="M75" t="str">
            <v xml:space="preserve">category: </v>
          </cell>
          <cell r="N75" t="str">
            <v>"</v>
          </cell>
          <cell r="O75" t="str">
            <v>Catecumenado</v>
          </cell>
          <cell r="P75" t="str">
            <v>"</v>
          </cell>
          <cell r="Q75" t="str">
            <v>, moments: [</v>
          </cell>
          <cell r="R75" t="str">
            <v>"</v>
          </cell>
          <cell r="S75" t="str">
            <v>Navidad</v>
          </cell>
          <cell r="T75" t="str">
            <v>", "</v>
          </cell>
          <cell r="U75" t="str">
            <v>Antiguo Testamento</v>
          </cell>
          <cell r="AD75" t="str">
            <v>"], url: "</v>
          </cell>
          <cell r="AE75" t="str">
            <v>/resucito/src/index.html?canto=elmismodios</v>
          </cell>
          <cell r="AF75" t="str">
            <v>", content: "</v>
          </cell>
          <cell r="AG75" t="str">
            <v>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v>
          </cell>
          <cell r="AH75" t="str">
            <v>"},</v>
          </cell>
          <cell r="AI75" t="str">
            <v>e</v>
          </cell>
          <cell r="AJ75" t="str">
            <v>c</v>
          </cell>
          <cell r="AK75" t="str">
            <v>{id:72,title: "El mismo Dios", subtitle: "2 Corintios 4,6-12", category: "Catecumenado", moments: ["Navidad", "Antiguo Testamento"], url: "/resucito/src/index.html?canto=elmismodios", content: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v>
          </cell>
          <cell r="AL75" t="str">
            <v>EL MISMO DIOS</v>
          </cell>
          <cell r="AM75" t="str">
            <v>elmismodios</v>
          </cell>
          <cell r="AN75" t="str">
            <v>2 Corintios 4,6-12</v>
          </cell>
          <cell r="AP75" t="str">
            <v>CANTO</v>
          </cell>
        </row>
        <row r="76">
          <cell r="A76">
            <v>58</v>
          </cell>
          <cell r="B76" t="str">
            <v>{id:</v>
          </cell>
          <cell r="C76">
            <v>73</v>
          </cell>
          <cell r="D76" t="str">
            <v>,</v>
          </cell>
          <cell r="E76" t="str">
            <v xml:space="preserve">title: </v>
          </cell>
          <cell r="F76" t="str">
            <v>"</v>
          </cell>
          <cell r="G76" t="str">
            <v>El necio piensa que Dios no existe</v>
          </cell>
          <cell r="H76" t="str">
            <v>",</v>
          </cell>
          <cell r="I76" t="str">
            <v xml:space="preserve"> subtitle: </v>
          </cell>
          <cell r="J76" t="str">
            <v>"</v>
          </cell>
          <cell r="K76" t="str">
            <v>Salmo 14 (13)</v>
          </cell>
          <cell r="L76" t="str">
            <v xml:space="preserve">", </v>
          </cell>
          <cell r="M76" t="str">
            <v xml:space="preserve">category: </v>
          </cell>
          <cell r="N76" t="str">
            <v>"</v>
          </cell>
          <cell r="O76" t="str">
            <v>Precatecumenado</v>
          </cell>
          <cell r="P76" t="str">
            <v>"</v>
          </cell>
          <cell r="Q76" t="str">
            <v>, moments: [</v>
          </cell>
          <cell r="R76" t="str">
            <v>"</v>
          </cell>
          <cell r="S76" t="str">
            <v>Entrada</v>
          </cell>
          <cell r="T76" t="str">
            <v>", "</v>
          </cell>
          <cell r="U76" t="str">
            <v>Nuevo Testamento</v>
          </cell>
          <cell r="AD76" t="str">
            <v>"], url: "</v>
          </cell>
          <cell r="AE76" t="str">
            <v>/resucito/src/index.html?canto=elneciopiensaquediosnoexiste</v>
          </cell>
          <cell r="AF76" t="str">
            <v>", content: "</v>
          </cell>
          <cell r="AG76" t="str">
            <v>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v>
          </cell>
          <cell r="AH76" t="str">
            <v>"},</v>
          </cell>
          <cell r="AI76" t="str">
            <v>e</v>
          </cell>
          <cell r="AJ76" t="str">
            <v>p</v>
          </cell>
          <cell r="AK76" t="str">
            <v>{id:73,title: "El necio piensa que Dios no existe", subtitle: "Salmo 14 (13)", category: "Precatecumenado", moments: ["Entrada", "Nuevo Testamento"], url: "/resucito/src/index.html?canto=elneciopiensaquediosnoexiste", content: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v>
          </cell>
          <cell r="AL76" t="str">
            <v>EL NECIO PIENSA QUE DIOS NO EXISTE</v>
          </cell>
          <cell r="AM76" t="str">
            <v>elneciopiensaquediosnoexiste</v>
          </cell>
          <cell r="AN76" t="str">
            <v>Salmo 14 (13)</v>
          </cell>
          <cell r="AP76" t="str">
            <v>CANTO</v>
          </cell>
        </row>
        <row r="77">
          <cell r="A77">
            <v>59</v>
          </cell>
          <cell r="B77" t="str">
            <v>{id:</v>
          </cell>
          <cell r="C77">
            <v>74</v>
          </cell>
          <cell r="D77" t="str">
            <v>,</v>
          </cell>
          <cell r="E77" t="str">
            <v xml:space="preserve">title: </v>
          </cell>
          <cell r="F77" t="str">
            <v>"</v>
          </cell>
          <cell r="G77" t="str">
            <v>El pueblo que caminaba en las tinieblas</v>
          </cell>
          <cell r="H77" t="str">
            <v>",</v>
          </cell>
          <cell r="I77" t="str">
            <v xml:space="preserve"> subtitle: </v>
          </cell>
          <cell r="J77" t="str">
            <v>"</v>
          </cell>
          <cell r="K77" t="str">
            <v>Isaías 9,1-5</v>
          </cell>
          <cell r="L77" t="str">
            <v xml:space="preserve">", </v>
          </cell>
          <cell r="M77" t="str">
            <v xml:space="preserve">category: </v>
          </cell>
          <cell r="N77" t="str">
            <v>"</v>
          </cell>
          <cell r="O77" t="str">
            <v>Precatecumenado</v>
          </cell>
          <cell r="P77" t="str">
            <v>"</v>
          </cell>
          <cell r="Q77" t="str">
            <v>, moments: [</v>
          </cell>
          <cell r="R77" t="str">
            <v>"</v>
          </cell>
          <cell r="S77" t="str">
            <v>Adviento</v>
          </cell>
          <cell r="T77" t="str">
            <v>", "</v>
          </cell>
          <cell r="U77" t="str">
            <v>Entrada</v>
          </cell>
          <cell r="V77" t="str">
            <v>", "</v>
          </cell>
          <cell r="W77" t="str">
            <v>Antiguo Testamento</v>
          </cell>
          <cell r="AD77" t="str">
            <v>"], url: "</v>
          </cell>
          <cell r="AE77" t="str">
            <v>/resucito/src/index.html?canto=elpuebloquecaminabaenlastinieblas</v>
          </cell>
          <cell r="AF77" t="str">
            <v>", content: "</v>
          </cell>
          <cell r="AG77" t="str">
            <v>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v>
          </cell>
          <cell r="AH77" t="str">
            <v>"},</v>
          </cell>
          <cell r="AI77" t="str">
            <v>e</v>
          </cell>
          <cell r="AJ77" t="str">
            <v>p</v>
          </cell>
          <cell r="AK77" t="str">
            <v>{id:74,title: "El pueblo que caminaba en las tinieblas", subtitle: "Isaías 9,1-5", category: "Precatecumenado", moments: ["Adviento", "Entrada", "Antiguo Testamento"], url: "/resucito/src/index.html?canto=elpuebloquecaminabaenlastinieblas", content: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v>
          </cell>
          <cell r="AL77" t="str">
            <v>EL PUEBLO QUE CAMINABA EN LAS TINIEBLAS</v>
          </cell>
          <cell r="AM77" t="str">
            <v>elpuebloquecaminabaenlastinieblas</v>
          </cell>
          <cell r="AN77" t="str">
            <v>Isaías 9,1-5</v>
          </cell>
          <cell r="AP77" t="str">
            <v>CANTO</v>
          </cell>
        </row>
        <row r="78">
          <cell r="A78">
            <v>225</v>
          </cell>
          <cell r="B78" t="str">
            <v>{id:</v>
          </cell>
          <cell r="C78">
            <v>75</v>
          </cell>
          <cell r="D78" t="str">
            <v>,</v>
          </cell>
          <cell r="E78" t="str">
            <v xml:space="preserve">title: </v>
          </cell>
          <cell r="F78" t="str">
            <v>"</v>
          </cell>
          <cell r="G78" t="str">
            <v>El sembrador</v>
          </cell>
          <cell r="H78" t="str">
            <v>",</v>
          </cell>
          <cell r="I78" t="str">
            <v xml:space="preserve"> subtitle: </v>
          </cell>
          <cell r="J78" t="str">
            <v>"</v>
          </cell>
          <cell r="K78" t="str">
            <v>Marcos 4,3ss</v>
          </cell>
          <cell r="L78" t="str">
            <v xml:space="preserve">", </v>
          </cell>
          <cell r="M78" t="str">
            <v xml:space="preserve">category: </v>
          </cell>
          <cell r="N78" t="str">
            <v>"</v>
          </cell>
          <cell r="O78" t="str">
            <v>Catecumenado</v>
          </cell>
          <cell r="P78" t="str">
            <v>"</v>
          </cell>
          <cell r="Q78" t="str">
            <v>, moments: [</v>
          </cell>
          <cell r="R78" t="str">
            <v>"</v>
          </cell>
          <cell r="S78" t="str">
            <v>Comunión</v>
          </cell>
          <cell r="T78" t="str">
            <v>", "</v>
          </cell>
          <cell r="U78" t="str">
            <v>Antiguo Testamento</v>
          </cell>
          <cell r="AD78" t="str">
            <v>"], url: "</v>
          </cell>
          <cell r="AE78" t="str">
            <v>/resucito/src/index.html?canto=elsembrador</v>
          </cell>
          <cell r="AF78" t="str">
            <v>", content: "</v>
          </cell>
          <cell r="AG78" t="str">
            <v>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v>
          </cell>
          <cell r="AH78" t="str">
            <v>"},</v>
          </cell>
          <cell r="AI78" t="str">
            <v>e</v>
          </cell>
          <cell r="AJ78" t="str">
            <v>c</v>
          </cell>
          <cell r="AK78" t="str">
            <v>{id:75,title: "El sembrador", subtitle: "Marcos 4,3ss", category: "Catecumenado", moments: ["Comunión", "Antiguo Testamento"], url: "/resucito/src/index.html?canto=elsembrador", content: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v>
          </cell>
          <cell r="AL78" t="str">
            <v>EL SEMBRADOR</v>
          </cell>
          <cell r="AM78" t="str">
            <v>elsembrador</v>
          </cell>
          <cell r="AN78" t="str">
            <v>Marcos 4,3ss</v>
          </cell>
          <cell r="AP78" t="str">
            <v>CANTO</v>
          </cell>
        </row>
        <row r="79">
          <cell r="A79">
            <v>60</v>
          </cell>
          <cell r="B79" t="str">
            <v>{id:</v>
          </cell>
          <cell r="C79">
            <v>76</v>
          </cell>
          <cell r="D79" t="str">
            <v>,</v>
          </cell>
          <cell r="E79" t="str">
            <v xml:space="preserve">title: </v>
          </cell>
          <cell r="F79" t="str">
            <v>"</v>
          </cell>
          <cell r="G79" t="str">
            <v>El Señor anuncia una noticia</v>
          </cell>
          <cell r="H79" t="str">
            <v>",</v>
          </cell>
          <cell r="I79" t="str">
            <v xml:space="preserve"> subtitle: </v>
          </cell>
          <cell r="J79" t="str">
            <v>"</v>
          </cell>
          <cell r="K79" t="str">
            <v>Salmo 68 (67)</v>
          </cell>
          <cell r="L79" t="str">
            <v xml:space="preserve">", </v>
          </cell>
          <cell r="M79" t="str">
            <v xml:space="preserve">category: </v>
          </cell>
          <cell r="N79" t="str">
            <v>"</v>
          </cell>
          <cell r="O79" t="str">
            <v>Precatecumenado</v>
          </cell>
          <cell r="P79" t="str">
            <v>"</v>
          </cell>
          <cell r="Q79" t="str">
            <v>, moments: [</v>
          </cell>
          <cell r="R79" t="str">
            <v>"</v>
          </cell>
          <cell r="S79" t="str">
            <v>Fracción del pan</v>
          </cell>
          <cell r="T79" t="str">
            <v>", "</v>
          </cell>
          <cell r="U79" t="str">
            <v>Antiguo Testamento</v>
          </cell>
          <cell r="AD79" t="str">
            <v>"], url: "</v>
          </cell>
          <cell r="AE79" t="str">
            <v>/resucito/src/index.html?canto=elsenoranunciaunanoticia</v>
          </cell>
          <cell r="AF79" t="str">
            <v>", content: "</v>
          </cell>
          <cell r="AG79" t="str">
            <v>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v>
          </cell>
          <cell r="AH79" t="str">
            <v>"},</v>
          </cell>
          <cell r="AI79" t="str">
            <v>e</v>
          </cell>
          <cell r="AJ79" t="str">
            <v>p</v>
          </cell>
          <cell r="AK79" t="str">
            <v>{id:76,title: "El Señor anuncia una noticia", subtitle: "Salmo 68 (67)", category: "Precatecumenado", moments: ["Fracción del pan", "Antiguo Testamento"], url: "/resucito/src/index.html?canto=elsenoranunciaunanoticia", content: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v>
          </cell>
          <cell r="AL79" t="str">
            <v>EL SEÑOR ANUNCIA UNA NOTICIA</v>
          </cell>
          <cell r="AM79" t="str">
            <v>elseñoranunciaunanoticia</v>
          </cell>
          <cell r="AN79" t="str">
            <v>Salmo 68 (67)</v>
          </cell>
          <cell r="AP79" t="str">
            <v>CANTO</v>
          </cell>
        </row>
        <row r="80">
          <cell r="A80">
            <v>61</v>
          </cell>
          <cell r="B80" t="str">
            <v>{id:</v>
          </cell>
          <cell r="C80">
            <v>77</v>
          </cell>
          <cell r="D80" t="str">
            <v>,</v>
          </cell>
          <cell r="E80" t="str">
            <v xml:space="preserve">title: </v>
          </cell>
          <cell r="F80" t="str">
            <v>"</v>
          </cell>
          <cell r="G80" t="str">
            <v>El Señor es mi pastor</v>
          </cell>
          <cell r="H80" t="str">
            <v>",</v>
          </cell>
          <cell r="I80" t="str">
            <v xml:space="preserve"> subtitle: </v>
          </cell>
          <cell r="J80" t="str">
            <v>"</v>
          </cell>
          <cell r="K80" t="str">
            <v>Salmo 23 (22)</v>
          </cell>
          <cell r="L80" t="str">
            <v xml:space="preserve">", </v>
          </cell>
          <cell r="M80" t="str">
            <v xml:space="preserve">category: </v>
          </cell>
          <cell r="N80" t="str">
            <v>"</v>
          </cell>
          <cell r="O80" t="str">
            <v>Precatecumenado</v>
          </cell>
          <cell r="P80" t="str">
            <v>"</v>
          </cell>
          <cell r="Q80" t="str">
            <v>, moments: [</v>
          </cell>
          <cell r="R80" t="str">
            <v>"</v>
          </cell>
          <cell r="S80" t="str">
            <v>Cuaresma</v>
          </cell>
          <cell r="T80" t="str">
            <v>", "</v>
          </cell>
          <cell r="U80" t="str">
            <v>Antiguo Testamento</v>
          </cell>
          <cell r="AD80" t="str">
            <v>"], url: "</v>
          </cell>
          <cell r="AE80" t="str">
            <v>/resucito/src/index.html?canto=elsenoresmipastor</v>
          </cell>
          <cell r="AF80" t="str">
            <v>", content: "</v>
          </cell>
          <cell r="AG80" t="str">
            <v>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v>
          </cell>
          <cell r="AH80" t="str">
            <v>"},</v>
          </cell>
          <cell r="AI80" t="str">
            <v>e</v>
          </cell>
          <cell r="AJ80" t="str">
            <v>p</v>
          </cell>
          <cell r="AK80" t="str">
            <v>{id:77,title: "El Señor es mi pastor", subtitle: "Salmo 23 (22)", category: "Precatecumenado", moments: ["Cuaresma", "Antiguo Testamento"], url: "/resucito/src/index.html?canto=elsenoresmipastor", content: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v>
          </cell>
          <cell r="AL80" t="str">
            <v>EL SEÑOR ES MI PASTOR</v>
          </cell>
          <cell r="AM80" t="str">
            <v>elseñoresmipastor</v>
          </cell>
          <cell r="AN80" t="str">
            <v>Salmo 23 (22)</v>
          </cell>
          <cell r="AP80" t="str">
            <v>CANTO</v>
          </cell>
        </row>
        <row r="81">
          <cell r="A81">
            <v>62</v>
          </cell>
          <cell r="B81" t="str">
            <v>{id:</v>
          </cell>
          <cell r="C81">
            <v>78</v>
          </cell>
          <cell r="D81" t="str">
            <v>,</v>
          </cell>
          <cell r="E81" t="str">
            <v xml:space="preserve">title: </v>
          </cell>
          <cell r="F81" t="str">
            <v>"</v>
          </cell>
          <cell r="G81" t="str">
            <v>El Señor me ha dado</v>
          </cell>
          <cell r="H81" t="str">
            <v>",</v>
          </cell>
          <cell r="I81" t="str">
            <v xml:space="preserve"> subtitle: </v>
          </cell>
          <cell r="J81" t="str">
            <v>"</v>
          </cell>
          <cell r="K81" t="str">
            <v>Isaías 50,4-10  - Tercer canto del Siervo de Yahveh</v>
          </cell>
          <cell r="L81" t="str">
            <v xml:space="preserve">", </v>
          </cell>
          <cell r="M81" t="str">
            <v xml:space="preserve">category: </v>
          </cell>
          <cell r="N81" t="str">
            <v>"</v>
          </cell>
          <cell r="O81" t="str">
            <v>Precatecumenado</v>
          </cell>
          <cell r="P81" t="str">
            <v>"</v>
          </cell>
          <cell r="Q81" t="str">
            <v>, moments: [</v>
          </cell>
          <cell r="R81" t="str">
            <v>"</v>
          </cell>
          <cell r="S81" t="str">
            <v>Entrada</v>
          </cell>
          <cell r="T81" t="str">
            <v>", "</v>
          </cell>
          <cell r="U81" t="str">
            <v>Comunión</v>
          </cell>
          <cell r="V81" t="str">
            <v>", "</v>
          </cell>
          <cell r="W81" t="str">
            <v>Nuevo Testamento</v>
          </cell>
          <cell r="AD81" t="str">
            <v>"], url: "</v>
          </cell>
          <cell r="AE81" t="str">
            <v>/resucito/src/index.html?canto=elsenormehadado</v>
          </cell>
          <cell r="AF81" t="str">
            <v>", content: "</v>
          </cell>
          <cell r="AG81" t="str">
            <v>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v>
          </cell>
          <cell r="AH81" t="str">
            <v>"},</v>
          </cell>
          <cell r="AI81" t="str">
            <v>e</v>
          </cell>
          <cell r="AJ81" t="str">
            <v>p</v>
          </cell>
          <cell r="AK81" t="str">
            <v>{id:78,title: "El Señor me ha dado", subtitle: "Isaías 50,4-10  - Tercer canto del Siervo de Yahveh", category: "Precatecumenado", moments: ["Entrada", "Comunión", "Nuevo Testamento"], url: "/resucito/src/index.html?canto=elsenormehadado", content: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v>
          </cell>
          <cell r="AL81" t="str">
            <v>EL SEÑOR ME HA DADO</v>
          </cell>
          <cell r="AM81" t="str">
            <v>elseñormehadado</v>
          </cell>
          <cell r="AN81" t="str">
            <v>Isaías 50,4-10  - Tercer canto del Siervo de Yahveh</v>
          </cell>
          <cell r="AP81" t="str">
            <v>CANTO</v>
          </cell>
        </row>
        <row r="82">
          <cell r="A82">
            <v>63</v>
          </cell>
          <cell r="B82" t="str">
            <v>{id:</v>
          </cell>
          <cell r="C82">
            <v>79</v>
          </cell>
          <cell r="D82" t="str">
            <v>,</v>
          </cell>
          <cell r="E82" t="str">
            <v xml:space="preserve">title: </v>
          </cell>
          <cell r="F82" t="str">
            <v>"</v>
          </cell>
          <cell r="G82" t="str">
            <v>Elí, Elí, lamá sabactaní</v>
          </cell>
          <cell r="H82" t="str">
            <v>",</v>
          </cell>
          <cell r="I82" t="str">
            <v xml:space="preserve"> subtitle: </v>
          </cell>
          <cell r="J82" t="str">
            <v>"</v>
          </cell>
          <cell r="K82" t="str">
            <v>Salmo 22 (21)</v>
          </cell>
          <cell r="L82" t="str">
            <v xml:space="preserve">", </v>
          </cell>
          <cell r="M82" t="str">
            <v xml:space="preserve">category: </v>
          </cell>
          <cell r="N82" t="str">
            <v>"</v>
          </cell>
          <cell r="O82" t="str">
            <v>Precatecumenado</v>
          </cell>
          <cell r="P82" t="str">
            <v>"</v>
          </cell>
          <cell r="Q82" t="str">
            <v>, moments: [</v>
          </cell>
          <cell r="R82" t="str">
            <v>"</v>
          </cell>
          <cell r="S82" t="str">
            <v>Fracción del pan</v>
          </cell>
          <cell r="AD82" t="str">
            <v>"], url: "</v>
          </cell>
          <cell r="AE82" t="str">
            <v>/resucito/src/index.html?canto=elielilamasabactani</v>
          </cell>
          <cell r="AF82" t="str">
            <v>", content: "</v>
          </cell>
          <cell r="AG82" t="str">
            <v>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v>
          </cell>
          <cell r="AH82" t="str">
            <v>"},</v>
          </cell>
          <cell r="AI82" t="str">
            <v>e</v>
          </cell>
          <cell r="AJ82" t="str">
            <v>p</v>
          </cell>
          <cell r="AK82" t="str">
            <v>{id:79,title: "Elí, Elí, lamá sabactaní", subtitle: "Salmo 22 (21)", category: "Precatecumenado", moments: ["Fracción del pan"], url: "/resucito/src/index.html?canto=elielilamasabactani", content: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v>
          </cell>
          <cell r="AL82" t="str">
            <v>ELÍ, ELÍ, LAMÁ SABACTANÍ</v>
          </cell>
          <cell r="AM82" t="str">
            <v>elí,elí,lamásabactaní</v>
          </cell>
          <cell r="AN82" t="str">
            <v>Salmo 22 (21)</v>
          </cell>
          <cell r="AP82" t="str">
            <v>CANTO</v>
          </cell>
        </row>
        <row r="83">
          <cell r="A83">
            <v>64</v>
          </cell>
          <cell r="B83" t="str">
            <v>{id:</v>
          </cell>
          <cell r="C83">
            <v>80</v>
          </cell>
          <cell r="D83" t="str">
            <v>,</v>
          </cell>
          <cell r="E83" t="str">
            <v xml:space="preserve">title: </v>
          </cell>
          <cell r="F83" t="str">
            <v>"</v>
          </cell>
          <cell r="G83" t="str">
            <v>En medio de aquel gentío</v>
          </cell>
          <cell r="H83" t="str">
            <v>",</v>
          </cell>
          <cell r="I83" t="str">
            <v xml:space="preserve"> subtitle: </v>
          </cell>
          <cell r="J83" t="str">
            <v>"</v>
          </cell>
          <cell r="K83" t="str">
            <v>Lucas 8,42b-48</v>
          </cell>
          <cell r="L83" t="str">
            <v xml:space="preserve">", </v>
          </cell>
          <cell r="M83" t="str">
            <v xml:space="preserve">category: </v>
          </cell>
          <cell r="N83" t="str">
            <v>"</v>
          </cell>
          <cell r="O83" t="str">
            <v>Precatecumenado</v>
          </cell>
          <cell r="P83" t="str">
            <v>"</v>
          </cell>
          <cell r="Q83" t="str">
            <v>, moments: [</v>
          </cell>
          <cell r="R83" t="str">
            <v>"</v>
          </cell>
          <cell r="S83" t="str">
            <v>Laudes/Visperas</v>
          </cell>
          <cell r="T83" t="str">
            <v>", "</v>
          </cell>
          <cell r="U83" t="str">
            <v>Fracción del pan</v>
          </cell>
          <cell r="V83" t="str">
            <v>", "</v>
          </cell>
          <cell r="W83" t="str">
            <v>Nuevo Testamento</v>
          </cell>
          <cell r="AD83" t="str">
            <v>"], url: "</v>
          </cell>
          <cell r="AE83" t="str">
            <v>/resucito/src/index.html?canto=enmediodeaquelgentio</v>
          </cell>
          <cell r="AF83" t="str">
            <v>", content: "</v>
          </cell>
          <cell r="AG83" t="str">
            <v>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v>
          </cell>
          <cell r="AH83" t="str">
            <v>"},</v>
          </cell>
          <cell r="AI83" t="str">
            <v>e</v>
          </cell>
          <cell r="AJ83" t="str">
            <v>p</v>
          </cell>
          <cell r="AK83" t="str">
            <v>{id:80,title: "En medio de aquel gentío", subtitle: "Lucas 8,42b-48", category: "Precatecumenado", moments: ["Laudes/Visperas", "Fracción del pan", "Nuevo Testamento"], url: "/resucito/src/index.html?canto=enmediodeaquelgentio", content: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v>
          </cell>
          <cell r="AL83" t="str">
            <v>EN MEDIO DE AQUEL GENTÍO</v>
          </cell>
          <cell r="AM83" t="str">
            <v>enmediodeaquelgentío</v>
          </cell>
          <cell r="AN83" t="str">
            <v>Lucas 8,42b-48</v>
          </cell>
          <cell r="AP83" t="str">
            <v>CANTO</v>
          </cell>
        </row>
        <row r="84">
          <cell r="A84">
            <v>65</v>
          </cell>
          <cell r="B84" t="str">
            <v>{id:</v>
          </cell>
          <cell r="C84">
            <v>81</v>
          </cell>
          <cell r="D84" t="str">
            <v>,</v>
          </cell>
          <cell r="E84" t="str">
            <v xml:space="preserve">title: </v>
          </cell>
          <cell r="F84" t="str">
            <v>"</v>
          </cell>
          <cell r="G84" t="str">
            <v>En una noche oscura</v>
          </cell>
          <cell r="H84" t="str">
            <v>",</v>
          </cell>
          <cell r="I84" t="str">
            <v xml:space="preserve"> subtitle: </v>
          </cell>
          <cell r="J84" t="str">
            <v>"</v>
          </cell>
          <cell r="K84" t="str">
            <v>Subida al Monte Carmelo – San Juan de la Cruz</v>
          </cell>
          <cell r="L84" t="str">
            <v xml:space="preserve">", </v>
          </cell>
          <cell r="M84" t="str">
            <v xml:space="preserve">category: </v>
          </cell>
          <cell r="N84" t="str">
            <v>"</v>
          </cell>
          <cell r="O84" t="str">
            <v>Precatecumenado</v>
          </cell>
          <cell r="P84" t="str">
            <v>"</v>
          </cell>
          <cell r="Q84" t="str">
            <v>, moments: [</v>
          </cell>
          <cell r="R84" t="str">
            <v>"</v>
          </cell>
          <cell r="S84" t="str">
            <v>Entrada</v>
          </cell>
          <cell r="T84" t="str">
            <v>", "</v>
          </cell>
          <cell r="U84" t="str">
            <v>Final</v>
          </cell>
          <cell r="V84" t="str">
            <v>", "</v>
          </cell>
          <cell r="W84" t="str">
            <v>Antiguo Testamento</v>
          </cell>
          <cell r="AD84" t="str">
            <v>"], url: "</v>
          </cell>
          <cell r="AE84" t="str">
            <v>/resucito/src/index.html?canto=enunanocheoscura</v>
          </cell>
          <cell r="AF84" t="str">
            <v>", content: "</v>
          </cell>
          <cell r="AG84" t="str">
            <v>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v>
          </cell>
          <cell r="AH84" t="str">
            <v>"},</v>
          </cell>
          <cell r="AI84" t="str">
            <v>e</v>
          </cell>
          <cell r="AJ84" t="str">
            <v>p</v>
          </cell>
          <cell r="AK84" t="str">
            <v>{id:81,title: "En una noche oscura", subtitle: "Subida al Monte Carmelo – San Juan de la Cruz", category: "Precatecumenado", moments: ["Entrada", "Final", "Antiguo Testamento"], url: "/resucito/src/index.html?canto=enunanocheoscura", content: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v>
          </cell>
          <cell r="AL84" t="str">
            <v>EN UNA NOCHE OSCURA</v>
          </cell>
          <cell r="AM84" t="str">
            <v>enunanocheoscura</v>
          </cell>
          <cell r="AN84" t="str">
            <v>Subida al Monte Carmelo – San Juan de la Cruz</v>
          </cell>
          <cell r="AP84" t="str">
            <v>CANTO</v>
          </cell>
        </row>
        <row r="85">
          <cell r="A85">
            <v>66</v>
          </cell>
          <cell r="B85" t="str">
            <v>{id:</v>
          </cell>
          <cell r="C85">
            <v>82</v>
          </cell>
          <cell r="D85" t="str">
            <v>,</v>
          </cell>
          <cell r="E85" t="str">
            <v xml:space="preserve">title: </v>
          </cell>
          <cell r="F85" t="str">
            <v>"</v>
          </cell>
          <cell r="G85" t="str">
            <v>Eres digno de tomar el libro</v>
          </cell>
          <cell r="H85" t="str">
            <v>",</v>
          </cell>
          <cell r="I85" t="str">
            <v xml:space="preserve"> subtitle: </v>
          </cell>
          <cell r="J85" t="str">
            <v>"</v>
          </cell>
          <cell r="K85" t="str">
            <v>Apocalipsis 5,9ss</v>
          </cell>
          <cell r="L85" t="str">
            <v xml:space="preserve">", </v>
          </cell>
          <cell r="M85" t="str">
            <v xml:space="preserve">category: </v>
          </cell>
          <cell r="N85" t="str">
            <v>"</v>
          </cell>
          <cell r="O85" t="str">
            <v>Precatecumenado</v>
          </cell>
          <cell r="P85" t="str">
            <v>"</v>
          </cell>
          <cell r="Q85" t="str">
            <v>, moments: [</v>
          </cell>
          <cell r="R85" t="str">
            <v>"</v>
          </cell>
          <cell r="S85" t="str">
            <v>Laudes/Visperas</v>
          </cell>
          <cell r="T85" t="str">
            <v>", "</v>
          </cell>
          <cell r="U85" t="str">
            <v>Antiguo Testamento</v>
          </cell>
          <cell r="AD85" t="str">
            <v>"], url: "</v>
          </cell>
          <cell r="AE85" t="str">
            <v>/resucito/src/index.html?canto=eresdignodetomarellibro</v>
          </cell>
          <cell r="AF85" t="str">
            <v>", content: "</v>
          </cell>
          <cell r="AG85" t="str">
            <v>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v>
          </cell>
          <cell r="AH85" t="str">
            <v>"},</v>
          </cell>
          <cell r="AI85" t="str">
            <v>e</v>
          </cell>
          <cell r="AJ85" t="str">
            <v>p</v>
          </cell>
          <cell r="AK85" t="str">
            <v>{id:82,title: "Eres digno de tomar el libro", subtitle: "Apocalipsis 5,9ss", category: "Precatecumenado", moments: ["Laudes/Visperas", "Antiguo Testamento"], url: "/resucito/src/index.html?canto=eresdignodetomarellibro", content: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v>
          </cell>
          <cell r="AL85" t="str">
            <v>ERES DIGNO DE TOMAR EL LIBRO</v>
          </cell>
          <cell r="AM85" t="str">
            <v>eresdignodetomarellibro</v>
          </cell>
          <cell r="AN85" t="str">
            <v>Apocalipsis 5,9ss</v>
          </cell>
          <cell r="AP85" t="str">
            <v>CANTO</v>
          </cell>
        </row>
        <row r="86">
          <cell r="A86">
            <v>67</v>
          </cell>
          <cell r="B86" t="str">
            <v>{id:</v>
          </cell>
          <cell r="C86">
            <v>83</v>
          </cell>
          <cell r="D86" t="str">
            <v>,</v>
          </cell>
          <cell r="E86" t="str">
            <v xml:space="preserve">title: </v>
          </cell>
          <cell r="F86" t="str">
            <v>"</v>
          </cell>
          <cell r="G86" t="str">
            <v>Eres hermoso</v>
          </cell>
          <cell r="H86" t="str">
            <v>",</v>
          </cell>
          <cell r="I86" t="str">
            <v xml:space="preserve"> subtitle: </v>
          </cell>
          <cell r="J86" t="str">
            <v>"</v>
          </cell>
          <cell r="K86" t="str">
            <v xml:space="preserve">Salmo 45 (44) </v>
          </cell>
          <cell r="L86" t="str">
            <v xml:space="preserve">", </v>
          </cell>
          <cell r="M86" t="str">
            <v xml:space="preserve">category: </v>
          </cell>
          <cell r="N86" t="str">
            <v>"</v>
          </cell>
          <cell r="O86" t="str">
            <v>Precatecumenado</v>
          </cell>
          <cell r="P86" t="str">
            <v>"</v>
          </cell>
          <cell r="Q86" t="str">
            <v>, moments: [</v>
          </cell>
          <cell r="R86" t="str">
            <v>"</v>
          </cell>
          <cell r="S86" t="str">
            <v>Entrada</v>
          </cell>
          <cell r="T86" t="str">
            <v>", "</v>
          </cell>
          <cell r="U86" t="str">
            <v>Fracción del pan</v>
          </cell>
          <cell r="V86" t="str">
            <v>", "</v>
          </cell>
          <cell r="W86" t="str">
            <v>Antiguo Testamento</v>
          </cell>
          <cell r="AD86" t="str">
            <v>"], url: "</v>
          </cell>
          <cell r="AE86" t="str">
            <v>/resucito/src/index.html?canto=ereshermoso</v>
          </cell>
          <cell r="AF86" t="str">
            <v>", content: "</v>
          </cell>
          <cell r="AG86" t="str">
            <v>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v>
          </cell>
          <cell r="AH86" t="str">
            <v>"},</v>
          </cell>
          <cell r="AI86" t="str">
            <v>e</v>
          </cell>
          <cell r="AJ86" t="str">
            <v>p</v>
          </cell>
          <cell r="AK86" t="str">
            <v>{id:83,title: "Eres hermoso", subtitle: "Salmo 45 (44) ", category: "Precatecumenado", moments: ["Entrada", "Fracción del pan", "Antiguo Testamento"], url: "/resucito/src/index.html?canto=ereshermoso", content: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v>
          </cell>
          <cell r="AL86" t="str">
            <v>ERES HERMOSO</v>
          </cell>
          <cell r="AM86" t="str">
            <v>ereshermoso</v>
          </cell>
          <cell r="AN86" t="str">
            <v xml:space="preserve">Salmo 45 (44) </v>
          </cell>
          <cell r="AP86" t="str">
            <v>CANTO</v>
          </cell>
        </row>
        <row r="87">
          <cell r="A87">
            <v>68</v>
          </cell>
          <cell r="B87" t="str">
            <v>{id:</v>
          </cell>
          <cell r="C87">
            <v>84</v>
          </cell>
          <cell r="D87" t="str">
            <v>,</v>
          </cell>
          <cell r="E87" t="str">
            <v xml:space="preserve">title: </v>
          </cell>
          <cell r="F87" t="str">
            <v>"</v>
          </cell>
          <cell r="G87" t="str">
            <v>Es paciente</v>
          </cell>
          <cell r="H87" t="str">
            <v>",</v>
          </cell>
          <cell r="I87" t="str">
            <v xml:space="preserve"> subtitle: </v>
          </cell>
          <cell r="J87" t="str">
            <v>"</v>
          </cell>
          <cell r="K87" t="str">
            <v xml:space="preserve">Himno al Espíritu Santo (Kiko Argüello) </v>
          </cell>
          <cell r="L87" t="str">
            <v xml:space="preserve">", </v>
          </cell>
          <cell r="M87" t="str">
            <v xml:space="preserve">category: </v>
          </cell>
          <cell r="N87" t="str">
            <v>"</v>
          </cell>
          <cell r="O87" t="str">
            <v>Precatecumenado</v>
          </cell>
          <cell r="P87" t="str">
            <v>"</v>
          </cell>
          <cell r="Q87" t="str">
            <v>, moments: [</v>
          </cell>
          <cell r="R87" t="str">
            <v>"</v>
          </cell>
          <cell r="AD87" t="str">
            <v>"], url: "</v>
          </cell>
          <cell r="AE87" t="str">
            <v>/resucito/src/index.html?canto=espaciente</v>
          </cell>
          <cell r="AF87" t="str">
            <v>", content: "</v>
          </cell>
          <cell r="AG87" t="str">
            <v>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v>
          </cell>
          <cell r="AH87" t="str">
            <v>"},</v>
          </cell>
          <cell r="AI87" t="str">
            <v>e</v>
          </cell>
          <cell r="AJ87" t="str">
            <v>p</v>
          </cell>
          <cell r="AK87" t="str">
            <v>{id:84,title: "Es paciente", subtitle: "Himno al Espíritu Santo (Kiko Argüello) ", category: "Precatecumenado", moments: [""], url: "/resucito/src/index.html?canto=espaciente", content: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v>
          </cell>
          <cell r="AL87" t="str">
            <v>ES PACIENTE</v>
          </cell>
          <cell r="AM87" t="str">
            <v>espaciente</v>
          </cell>
          <cell r="AN87" t="str">
            <v xml:space="preserve">Himno al Espíritu Santo (Kiko Argüello) </v>
          </cell>
          <cell r="AP87" t="str">
            <v>CANTO</v>
          </cell>
        </row>
        <row r="88">
          <cell r="A88">
            <v>69</v>
          </cell>
          <cell r="B88" t="str">
            <v>{id:</v>
          </cell>
          <cell r="C88">
            <v>85</v>
          </cell>
          <cell r="D88" t="str">
            <v>,</v>
          </cell>
          <cell r="E88" t="str">
            <v xml:space="preserve">title: </v>
          </cell>
          <cell r="F88" t="str">
            <v>"</v>
          </cell>
          <cell r="G88" t="str">
            <v>Escóndeme en lo oculto de tu tienda</v>
          </cell>
          <cell r="H88" t="str">
            <v>",</v>
          </cell>
          <cell r="I88" t="str">
            <v xml:space="preserve"> subtitle: </v>
          </cell>
          <cell r="J88" t="str">
            <v>"</v>
          </cell>
          <cell r="K88" t="str">
            <v>Salmo 27 (26)</v>
          </cell>
          <cell r="L88" t="str">
            <v xml:space="preserve">", </v>
          </cell>
          <cell r="M88" t="str">
            <v xml:space="preserve">category: </v>
          </cell>
          <cell r="N88" t="str">
            <v>"</v>
          </cell>
          <cell r="O88" t="str">
            <v>Precatecumenado</v>
          </cell>
          <cell r="P88" t="str">
            <v>"</v>
          </cell>
          <cell r="Q88" t="str">
            <v>, moments: [</v>
          </cell>
          <cell r="R88" t="str">
            <v>"</v>
          </cell>
          <cell r="S88" t="str">
            <v>Antiguo Testamento</v>
          </cell>
          <cell r="AD88" t="str">
            <v>"], url: "</v>
          </cell>
          <cell r="AE88" t="str">
            <v>/resucito/src/index.html?canto=escondemeenloocultodetutienda</v>
          </cell>
          <cell r="AF88" t="str">
            <v>", content: "</v>
          </cell>
          <cell r="AG88" t="str">
            <v>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v>
          </cell>
          <cell r="AH88" t="str">
            <v>"},</v>
          </cell>
          <cell r="AI88" t="str">
            <v>e</v>
          </cell>
          <cell r="AJ88" t="str">
            <v>p</v>
          </cell>
          <cell r="AK88" t="str">
            <v>{id:85,title: "Escóndeme en lo oculto de tu tienda", subtitle: "Salmo 27 (26)", category: "Precatecumenado", moments: ["Antiguo Testamento"], url: "/resucito/src/index.html?canto=escondemeenloocultodetutienda", content: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v>
          </cell>
          <cell r="AL88" t="str">
            <v>ESCÓNDEME EN LO OCULTO DE TU TIENDA</v>
          </cell>
          <cell r="AM88" t="str">
            <v>escóndemeenloocultodetutienda</v>
          </cell>
          <cell r="AN88" t="str">
            <v>Salmo 27 (26)</v>
          </cell>
          <cell r="AP88" t="str">
            <v>CANTO</v>
          </cell>
        </row>
        <row r="89">
          <cell r="A89">
            <v>70</v>
          </cell>
          <cell r="B89" t="str">
            <v>{id:</v>
          </cell>
          <cell r="C89">
            <v>86</v>
          </cell>
          <cell r="D89" t="str">
            <v>,</v>
          </cell>
          <cell r="E89" t="str">
            <v xml:space="preserve">title: </v>
          </cell>
          <cell r="F89" t="str">
            <v>"</v>
          </cell>
          <cell r="G89" t="str">
            <v>Escuchad, islas lejanas</v>
          </cell>
          <cell r="H89" t="str">
            <v>",</v>
          </cell>
          <cell r="I89" t="str">
            <v xml:space="preserve"> subtitle: </v>
          </cell>
          <cell r="J89" t="str">
            <v>"</v>
          </cell>
          <cell r="K89" t="str">
            <v>Isaias 49,1-16 - Segundo canto de Siervo de Yahveh</v>
          </cell>
          <cell r="L89" t="str">
            <v xml:space="preserve">", </v>
          </cell>
          <cell r="M89" t="str">
            <v xml:space="preserve">category: </v>
          </cell>
          <cell r="N89" t="str">
            <v>"</v>
          </cell>
          <cell r="O89" t="str">
            <v>Precatecumenado</v>
          </cell>
          <cell r="P89" t="str">
            <v>"</v>
          </cell>
          <cell r="Q89" t="str">
            <v>, moments: [</v>
          </cell>
          <cell r="R89" t="str">
            <v>"</v>
          </cell>
          <cell r="S89" t="str">
            <v>Pascua</v>
          </cell>
          <cell r="T89" t="str">
            <v>", "</v>
          </cell>
          <cell r="U89" t="str">
            <v>Fracción del Fracción del pan</v>
          </cell>
          <cell r="V89" t="str">
            <v>", "</v>
          </cell>
          <cell r="W89" t="str">
            <v>Comunión</v>
          </cell>
          <cell r="X89" t="str">
            <v>", "</v>
          </cell>
          <cell r="Y89" t="str">
            <v>Nuevo Testamento</v>
          </cell>
          <cell r="AD89" t="str">
            <v>"], url: "</v>
          </cell>
          <cell r="AE89" t="str">
            <v>/resucito/src/index.html?canto=escuchadislaslejanas</v>
          </cell>
          <cell r="AF89" t="str">
            <v>", content: "</v>
          </cell>
          <cell r="AG89" t="str">
            <v>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v>
          </cell>
          <cell r="AH89" t="str">
            <v>"},</v>
          </cell>
          <cell r="AI89" t="str">
            <v>e</v>
          </cell>
          <cell r="AJ89" t="str">
            <v>p</v>
          </cell>
          <cell r="AK89" t="str">
            <v>{id:86,title: "Escuchad, islas lejanas", subtitle: "Isaias 49,1-16 - Segundo canto de Siervo de Yahveh", category: "Precatecumenado", moments: ["Pascua", "Fracción del Fracción del pan", "Comunión", "Nuevo Testamento"], url: "/resucito/src/index.html?canto=escuchadislaslejanas", content: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v>
          </cell>
          <cell r="AL89" t="str">
            <v>ESCUCHAD, ISLAS LEJANAS</v>
          </cell>
          <cell r="AM89" t="str">
            <v>escuchad,islaslejanas</v>
          </cell>
          <cell r="AN89" t="str">
            <v>Isaias 49,1-16 - Segundo canto de Siervo de Yahveh</v>
          </cell>
          <cell r="AP89" t="str">
            <v>CANTO</v>
          </cell>
        </row>
        <row r="90">
          <cell r="A90">
            <v>71</v>
          </cell>
          <cell r="B90" t="str">
            <v>{id:</v>
          </cell>
          <cell r="C90">
            <v>87</v>
          </cell>
          <cell r="D90" t="str">
            <v>,</v>
          </cell>
          <cell r="E90" t="str">
            <v xml:space="preserve">title: </v>
          </cell>
          <cell r="F90" t="str">
            <v>"</v>
          </cell>
          <cell r="G90" t="str">
            <v>Éste es el día en que actuó el Señor</v>
          </cell>
          <cell r="H90" t="str">
            <v>",</v>
          </cell>
          <cell r="I90" t="str">
            <v xml:space="preserve"> subtitle: </v>
          </cell>
          <cell r="J90" t="str">
            <v>"</v>
          </cell>
          <cell r="K90" t="str">
            <v>Sal 118 (117)</v>
          </cell>
          <cell r="L90" t="str">
            <v xml:space="preserve">", </v>
          </cell>
          <cell r="M90" t="str">
            <v xml:space="preserve">category: </v>
          </cell>
          <cell r="N90" t="str">
            <v>"</v>
          </cell>
          <cell r="O90" t="str">
            <v>Precatecumenado</v>
          </cell>
          <cell r="P90" t="str">
            <v>"</v>
          </cell>
          <cell r="Q90" t="str">
            <v>, moments: [</v>
          </cell>
          <cell r="R90" t="str">
            <v>"</v>
          </cell>
          <cell r="S90" t="str">
            <v>Paz</v>
          </cell>
          <cell r="AD90" t="str">
            <v>"], url: "</v>
          </cell>
          <cell r="AE90" t="str">
            <v>/resucito/src/index.html?canto=esteeseldiaenqueactuoelsenor</v>
          </cell>
          <cell r="AF90" t="str">
            <v>", content: "</v>
          </cell>
          <cell r="AG90" t="str">
            <v>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v>
          </cell>
          <cell r="AH90" t="str">
            <v>"},</v>
          </cell>
          <cell r="AI90" t="str">
            <v>é</v>
          </cell>
          <cell r="AJ90" t="str">
            <v>p</v>
          </cell>
          <cell r="AK90" t="str">
            <v>{id:87,title: "Éste es el día en que actuó el Señor", subtitle: "Sal 118 (117)", category: "Precatecumenado", moments: ["Paz"], url: "/resucito/src/index.html?canto=esteeseldiaenqueactuoelsenor", content: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v>
          </cell>
          <cell r="AL90" t="str">
            <v>ÉSTE ES EL DÍA EN QUE ACTUÓ EL SEÑOR</v>
          </cell>
          <cell r="AM90" t="str">
            <v>ésteeseldíaenqueactuóelseñor</v>
          </cell>
          <cell r="AN90" t="str">
            <v>Sal 118 (117)</v>
          </cell>
          <cell r="AP90" t="str">
            <v>CANTO</v>
          </cell>
        </row>
        <row r="91">
          <cell r="A91">
            <v>72</v>
          </cell>
          <cell r="B91" t="str">
            <v>{id:</v>
          </cell>
          <cell r="C91">
            <v>88</v>
          </cell>
          <cell r="D91" t="str">
            <v>,</v>
          </cell>
          <cell r="E91" t="str">
            <v xml:space="preserve">title: </v>
          </cell>
          <cell r="F91" t="str">
            <v>"</v>
          </cell>
          <cell r="G91" t="str">
            <v>Este es el mandamiento mío</v>
          </cell>
          <cell r="H91" t="str">
            <v>",</v>
          </cell>
          <cell r="I91" t="str">
            <v xml:space="preserve"> subtitle: </v>
          </cell>
          <cell r="J91" t="str">
            <v>"</v>
          </cell>
          <cell r="K91" t="str">
            <v>Jn 15,12ss</v>
          </cell>
          <cell r="L91" t="str">
            <v xml:space="preserve">", </v>
          </cell>
          <cell r="M91" t="str">
            <v xml:space="preserve">category: </v>
          </cell>
          <cell r="N91" t="str">
            <v>"</v>
          </cell>
          <cell r="O91" t="str">
            <v>Precatecumenado</v>
          </cell>
          <cell r="P91" t="str">
            <v>"</v>
          </cell>
          <cell r="Q91" t="str">
            <v>, moments: [</v>
          </cell>
          <cell r="R91" t="str">
            <v>"</v>
          </cell>
          <cell r="S91" t="str">
            <v>Cuaresma</v>
          </cell>
          <cell r="T91" t="str">
            <v>", "</v>
          </cell>
          <cell r="U91" t="str">
            <v>Fracción del pan</v>
          </cell>
          <cell r="AD91" t="str">
            <v>"], url: "</v>
          </cell>
          <cell r="AE91" t="str">
            <v>/resucito/src/index.html?canto=esteeselmandamientomio</v>
          </cell>
          <cell r="AF91" t="str">
            <v>", content: "</v>
          </cell>
          <cell r="AG91" t="str">
            <v>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v>
          </cell>
          <cell r="AH91" t="str">
            <v>"},</v>
          </cell>
          <cell r="AI91" t="str">
            <v>e</v>
          </cell>
          <cell r="AJ91" t="str">
            <v>p</v>
          </cell>
          <cell r="AK91" t="str">
            <v>{id:88,title: "Este es el mandamiento mío", subtitle: "Jn 15,12ss", category: "Precatecumenado", moments: ["Cuaresma", "Fracción del pan"], url: "/resucito/src/index.html?canto=esteeselmandamientomio", content: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v>
          </cell>
          <cell r="AL91" t="str">
            <v>ESTE ES EL MANDAMIENTO MÍO</v>
          </cell>
          <cell r="AM91" t="str">
            <v>esteeselmandamientomío</v>
          </cell>
          <cell r="AN91" t="str">
            <v>Jn 15,12ss</v>
          </cell>
          <cell r="AP91" t="str">
            <v>CANTO</v>
          </cell>
        </row>
        <row r="92">
          <cell r="A92">
            <v>73</v>
          </cell>
          <cell r="B92" t="str">
            <v>{id:</v>
          </cell>
          <cell r="C92">
            <v>89</v>
          </cell>
          <cell r="D92" t="str">
            <v>,</v>
          </cell>
          <cell r="E92" t="str">
            <v xml:space="preserve">title: </v>
          </cell>
          <cell r="F92" t="str">
            <v>"</v>
          </cell>
          <cell r="G92" t="str">
            <v>Evenu shalom alejem</v>
          </cell>
          <cell r="H92" t="str">
            <v>",</v>
          </cell>
          <cell r="I92" t="str">
            <v xml:space="preserve"> subtitle: </v>
          </cell>
          <cell r="J92" t="str">
            <v>"</v>
          </cell>
          <cell r="K92" t="str">
            <v>Melodía hebraica</v>
          </cell>
          <cell r="L92" t="str">
            <v xml:space="preserve">", </v>
          </cell>
          <cell r="M92" t="str">
            <v xml:space="preserve">category: </v>
          </cell>
          <cell r="N92" t="str">
            <v>"</v>
          </cell>
          <cell r="O92" t="str">
            <v>Precatecumenado</v>
          </cell>
          <cell r="P92" t="str">
            <v>"</v>
          </cell>
          <cell r="Q92" t="str">
            <v>, moments: [</v>
          </cell>
          <cell r="R92" t="str">
            <v>"</v>
          </cell>
          <cell r="S92" t="str">
            <v>Antiguo Testamento</v>
          </cell>
          <cell r="AD92" t="str">
            <v>"], url: "</v>
          </cell>
          <cell r="AE92" t="str">
            <v>/resucito/src/index.html?canto=evenushalomalejem</v>
          </cell>
          <cell r="AF92" t="str">
            <v>", content: "</v>
          </cell>
          <cell r="AG92" t="str">
            <v>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v>
          </cell>
          <cell r="AH92" t="str">
            <v>"},</v>
          </cell>
          <cell r="AI92" t="str">
            <v>e</v>
          </cell>
          <cell r="AJ92" t="str">
            <v>p</v>
          </cell>
          <cell r="AK92" t="str">
            <v>{id:89,title: "Evenu shalom alejem", subtitle: "Melodía hebraica", category: "Precatecumenado", moments: ["Antiguo Testamento"], url: "/resucito/src/index.html?canto=evenushalomalejem", content: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v>
          </cell>
          <cell r="AL92" t="str">
            <v>EVENU SHALOM ALEJEM</v>
          </cell>
          <cell r="AM92" t="str">
            <v>evenushalomalejem</v>
          </cell>
          <cell r="AN92" t="str">
            <v>Melodía hebraica</v>
          </cell>
          <cell r="AP92" t="str">
            <v>CANTO</v>
          </cell>
        </row>
        <row r="93">
          <cell r="A93">
            <v>74</v>
          </cell>
          <cell r="B93" t="str">
            <v>{id:</v>
          </cell>
          <cell r="C93">
            <v>90</v>
          </cell>
          <cell r="D93" t="str">
            <v>,</v>
          </cell>
          <cell r="E93" t="str">
            <v xml:space="preserve">title: </v>
          </cell>
          <cell r="F93" t="str">
            <v>"</v>
          </cell>
          <cell r="G93" t="str">
            <v>Extiendo mis manos</v>
          </cell>
          <cell r="H93" t="str">
            <v>",</v>
          </cell>
          <cell r="I93" t="str">
            <v xml:space="preserve"> subtitle: </v>
          </cell>
          <cell r="J93" t="str">
            <v>"</v>
          </cell>
          <cell r="K93" t="str">
            <v>Oda XXVII de Salomón</v>
          </cell>
          <cell r="L93" t="str">
            <v xml:space="preserve">", </v>
          </cell>
          <cell r="M93" t="str">
            <v xml:space="preserve">category: </v>
          </cell>
          <cell r="N93" t="str">
            <v>"</v>
          </cell>
          <cell r="O93" t="str">
            <v>Precatecumenado</v>
          </cell>
          <cell r="P93" t="str">
            <v>"</v>
          </cell>
          <cell r="Q93" t="str">
            <v>, moments: [</v>
          </cell>
          <cell r="R93" t="str">
            <v>"</v>
          </cell>
          <cell r="S93" t="str">
            <v>Antiguo Testamento</v>
          </cell>
          <cell r="AD93" t="str">
            <v>"], url: "</v>
          </cell>
          <cell r="AE93" t="str">
            <v>/resucito/src/index.html?canto=extiendomismanos</v>
          </cell>
          <cell r="AF93" t="str">
            <v>", content: "</v>
          </cell>
          <cell r="AG93" t="str">
            <v>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v>
          </cell>
          <cell r="AH93" t="str">
            <v>"},</v>
          </cell>
          <cell r="AI93" t="str">
            <v>e</v>
          </cell>
          <cell r="AJ93" t="str">
            <v>p</v>
          </cell>
          <cell r="AK93" t="str">
            <v>{id:90,title: "Extiendo mis manos", subtitle: "Oda XXVII de Salomón", category: "Precatecumenado", moments: ["Antiguo Testamento"], url: "/resucito/src/index.html?canto=extiendomismanos", content: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v>
          </cell>
          <cell r="AL93" t="str">
            <v>EXTIENDO MIS MANOS</v>
          </cell>
          <cell r="AM93" t="str">
            <v>extiendomismanos</v>
          </cell>
          <cell r="AN93" t="str">
            <v>Oda XXVII de Salomón</v>
          </cell>
          <cell r="AP93" t="str">
            <v>CANTO</v>
          </cell>
        </row>
        <row r="94">
          <cell r="A94">
            <v>75</v>
          </cell>
          <cell r="B94" t="str">
            <v>{id:</v>
          </cell>
          <cell r="C94">
            <v>91</v>
          </cell>
          <cell r="D94" t="str">
            <v>,</v>
          </cell>
          <cell r="E94" t="str">
            <v xml:space="preserve">title: </v>
          </cell>
          <cell r="F94" t="str">
            <v>"</v>
          </cell>
          <cell r="G94" t="str">
            <v>Exultad, justos, en el Señor</v>
          </cell>
          <cell r="H94" t="str">
            <v>",</v>
          </cell>
          <cell r="I94" t="str">
            <v xml:space="preserve"> subtitle: </v>
          </cell>
          <cell r="J94" t="str">
            <v>"</v>
          </cell>
          <cell r="K94" t="str">
            <v>Sal 33 (32)</v>
          </cell>
          <cell r="L94" t="str">
            <v xml:space="preserve">", </v>
          </cell>
          <cell r="M94" t="str">
            <v xml:space="preserve">category: </v>
          </cell>
          <cell r="N94" t="str">
            <v>"</v>
          </cell>
          <cell r="O94" t="str">
            <v>Precatecumenado</v>
          </cell>
          <cell r="P94" t="str">
            <v>"</v>
          </cell>
          <cell r="Q94" t="str">
            <v>, moments: [</v>
          </cell>
          <cell r="R94" t="str">
            <v>"</v>
          </cell>
          <cell r="S94" t="str">
            <v>Pascua</v>
          </cell>
          <cell r="AD94" t="str">
            <v>"], url: "</v>
          </cell>
          <cell r="AE94" t="str">
            <v>/resucito/src/index.html?canto=exultadjustosenelsenor</v>
          </cell>
          <cell r="AF94" t="str">
            <v>", content: "</v>
          </cell>
          <cell r="AG94" t="str">
            <v>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v>
          </cell>
          <cell r="AH94" t="str">
            <v>"},</v>
          </cell>
          <cell r="AI94" t="str">
            <v>e</v>
          </cell>
          <cell r="AJ94" t="str">
            <v>p</v>
          </cell>
          <cell r="AK94" t="str">
            <v>{id:91,title: "Exultad, justos, en el Señor", subtitle: "Sal 33 (32)", category: "Precatecumenado", moments: ["Pascua"], url: "/resucito/src/index.html?canto=exultadjustosenelsenor", content: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v>
          </cell>
          <cell r="AL94" t="str">
            <v>EXULTAD, JUSTOS, EN EL SEÑOR</v>
          </cell>
          <cell r="AM94" t="str">
            <v>exultad,justos,enelseñor</v>
          </cell>
          <cell r="AN94" t="str">
            <v>Sal 33 (32)</v>
          </cell>
          <cell r="AP94" t="str">
            <v>CANTO</v>
          </cell>
        </row>
        <row r="95">
          <cell r="A95">
            <v>76</v>
          </cell>
          <cell r="B95" t="str">
            <v>{id:</v>
          </cell>
          <cell r="C95">
            <v>92</v>
          </cell>
          <cell r="D95" t="str">
            <v>,</v>
          </cell>
          <cell r="E95" t="str">
            <v xml:space="preserve">title: </v>
          </cell>
          <cell r="F95" t="str">
            <v>"</v>
          </cell>
          <cell r="G95" t="str">
            <v>Felicidad para el hombre</v>
          </cell>
          <cell r="H95" t="str">
            <v>",</v>
          </cell>
          <cell r="I95" t="str">
            <v xml:space="preserve"> subtitle: </v>
          </cell>
          <cell r="J95" t="str">
            <v>"</v>
          </cell>
          <cell r="K95" t="str">
            <v>Sal 128 (127)</v>
          </cell>
          <cell r="L95" t="str">
            <v xml:space="preserve">", </v>
          </cell>
          <cell r="M95" t="str">
            <v xml:space="preserve">category: </v>
          </cell>
          <cell r="N95" t="str">
            <v>"</v>
          </cell>
          <cell r="O95" t="str">
            <v>Precatecumenado</v>
          </cell>
          <cell r="P95" t="str">
            <v>"</v>
          </cell>
          <cell r="Q95" t="str">
            <v>, moments: [</v>
          </cell>
          <cell r="R95" t="str">
            <v>"</v>
          </cell>
          <cell r="S95" t="str">
            <v>Paz</v>
          </cell>
          <cell r="T95" t="str">
            <v>", "</v>
          </cell>
          <cell r="U95" t="str">
            <v>Comunión</v>
          </cell>
          <cell r="V95" t="str">
            <v>", "</v>
          </cell>
          <cell r="W95" t="str">
            <v>Final</v>
          </cell>
          <cell r="X95" t="str">
            <v>", "</v>
          </cell>
          <cell r="Y95" t="str">
            <v>Antiguo Testamento</v>
          </cell>
          <cell r="AD95" t="str">
            <v>"], url: "</v>
          </cell>
          <cell r="AE95" t="str">
            <v>/resucito/src/index.html?canto=felicidadparaelhombre</v>
          </cell>
          <cell r="AF95" t="str">
            <v>", content: "</v>
          </cell>
          <cell r="AG95" t="str">
            <v>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v>
          </cell>
          <cell r="AH95" t="str">
            <v>"},</v>
          </cell>
          <cell r="AI95" t="str">
            <v>f</v>
          </cell>
          <cell r="AJ95" t="str">
            <v>p</v>
          </cell>
          <cell r="AK95" t="str">
            <v>{id:92,title: "Felicidad para el hombre", subtitle: "Sal 128 (127)", category: "Precatecumenado", moments: ["Paz", "Comunión", "Final", "Antiguo Testamento"], url: "/resucito/src/index.html?canto=felicidadparaelhombre", content: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v>
          </cell>
          <cell r="AL95" t="str">
            <v>FELICIDAD PARA EL HOMBRE</v>
          </cell>
          <cell r="AM95" t="str">
            <v>felicidadparaelhombre</v>
          </cell>
          <cell r="AN95" t="str">
            <v>Sal 128 (127)</v>
          </cell>
          <cell r="AP95" t="str">
            <v>CANTO</v>
          </cell>
        </row>
        <row r="96">
          <cell r="A96">
            <v>188</v>
          </cell>
          <cell r="B96" t="str">
            <v>{id:</v>
          </cell>
          <cell r="C96">
            <v>93</v>
          </cell>
          <cell r="D96" t="str">
            <v>,</v>
          </cell>
          <cell r="E96" t="str">
            <v xml:space="preserve">title: </v>
          </cell>
          <cell r="F96" t="str">
            <v>"</v>
          </cell>
          <cell r="G96" t="str">
            <v>Gloria a Dios en lo alto del cielo</v>
          </cell>
          <cell r="H96" t="str">
            <v>",</v>
          </cell>
          <cell r="I96" t="str">
            <v xml:space="preserve"> subtitle: </v>
          </cell>
          <cell r="J96" t="str">
            <v>"</v>
          </cell>
          <cell r="K96" t="str">
            <v>Himno Litúrgico</v>
          </cell>
          <cell r="L96" t="str">
            <v xml:space="preserve">", </v>
          </cell>
          <cell r="M96" t="str">
            <v xml:space="preserve">category: </v>
          </cell>
          <cell r="N96" t="str">
            <v>"</v>
          </cell>
          <cell r="O96" t="str">
            <v>Liturgia</v>
          </cell>
          <cell r="P96" t="str">
            <v>"</v>
          </cell>
          <cell r="Q96" t="str">
            <v>, moments: [</v>
          </cell>
          <cell r="R96" t="str">
            <v>"</v>
          </cell>
          <cell r="S96" t="str">
            <v>Entrada</v>
          </cell>
          <cell r="T96" t="str">
            <v>", "</v>
          </cell>
          <cell r="U96" t="str">
            <v>Antiguo Testamento</v>
          </cell>
          <cell r="AD96" t="str">
            <v>"], url: "</v>
          </cell>
          <cell r="AE96" t="str">
            <v>/resucito/src/index.html?canto=gloriaadiosenloaltodelcielo</v>
          </cell>
          <cell r="AF96" t="str">
            <v>", content: "</v>
          </cell>
          <cell r="AG96" t="str">
            <v>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v>
          </cell>
          <cell r="AH96" t="str">
            <v>"},</v>
          </cell>
          <cell r="AI96" t="str">
            <v>g</v>
          </cell>
          <cell r="AJ96" t="str">
            <v>l</v>
          </cell>
          <cell r="AK96" t="str">
            <v>{id:93,title: "Gloria a Dios en lo alto del cielo", subtitle: "Himno Litúrgico", category: "Liturgia", moments: ["Entrada", "Antiguo Testamento"], url: "/resucito/src/index.html?canto=gloriaadiosenloaltodelcielo", content: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v>
          </cell>
          <cell r="AL96" t="str">
            <v>GLORIA A DIOS EN LO ALTO DEL CIELO</v>
          </cell>
          <cell r="AM96" t="str">
            <v>gloriaadiosenloaltodelcielo</v>
          </cell>
          <cell r="AN96" t="str">
            <v>Himno Litúrgico</v>
          </cell>
          <cell r="AP96" t="str">
            <v>CANTO</v>
          </cell>
        </row>
        <row r="97">
          <cell r="A97">
            <v>77</v>
          </cell>
          <cell r="B97" t="str">
            <v>{id:</v>
          </cell>
          <cell r="C97">
            <v>94</v>
          </cell>
          <cell r="D97" t="str">
            <v>,</v>
          </cell>
          <cell r="E97" t="str">
            <v xml:space="preserve">title: </v>
          </cell>
          <cell r="F97" t="str">
            <v>"</v>
          </cell>
          <cell r="G97" t="str">
            <v>Gracias a Yahveh</v>
          </cell>
          <cell r="H97" t="str">
            <v>",</v>
          </cell>
          <cell r="I97" t="str">
            <v xml:space="preserve"> subtitle: </v>
          </cell>
          <cell r="J97" t="str">
            <v>"</v>
          </cell>
          <cell r="K97" t="str">
            <v>Sal 136 (135) - Melodía hebraica</v>
          </cell>
          <cell r="L97" t="str">
            <v xml:space="preserve">", </v>
          </cell>
          <cell r="M97" t="str">
            <v xml:space="preserve">category: </v>
          </cell>
          <cell r="N97" t="str">
            <v>"</v>
          </cell>
          <cell r="O97" t="str">
            <v>Precatecumenado</v>
          </cell>
          <cell r="P97" t="str">
            <v>"</v>
          </cell>
          <cell r="Q97" t="str">
            <v>, moments: [</v>
          </cell>
          <cell r="R97" t="str">
            <v>"</v>
          </cell>
          <cell r="S97" t="str">
            <v>Entrada</v>
          </cell>
          <cell r="AD97" t="str">
            <v>"], url: "</v>
          </cell>
          <cell r="AE97" t="str">
            <v>/resucito/src/index.html?canto=graciasayahveh</v>
          </cell>
          <cell r="AF97" t="str">
            <v>", content: "</v>
          </cell>
          <cell r="AG97" t="str">
            <v>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v>
          </cell>
          <cell r="AH97" t="str">
            <v>"},</v>
          </cell>
          <cell r="AI97" t="str">
            <v>g</v>
          </cell>
          <cell r="AJ97" t="str">
            <v>p</v>
          </cell>
          <cell r="AK97" t="str">
            <v>{id:94,title: "Gracias a Yahveh", subtitle: "Sal 136 (135) - Melodía hebraica", category: "Precatecumenado", moments: ["Entrada"], url: "/resucito/src/index.html?canto=graciasayahveh", content: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v>
          </cell>
          <cell r="AL97" t="str">
            <v>GRACIAS A YAHVEH</v>
          </cell>
          <cell r="AM97" t="str">
            <v>graciasayahveh</v>
          </cell>
          <cell r="AN97" t="str">
            <v>Sal 136 (135) - Melodía hebraica</v>
          </cell>
          <cell r="AP97" t="str">
            <v>CANTO</v>
          </cell>
        </row>
        <row r="98">
          <cell r="A98">
            <v>78</v>
          </cell>
          <cell r="B98" t="str">
            <v>{id:</v>
          </cell>
          <cell r="C98">
            <v>95</v>
          </cell>
          <cell r="D98" t="str">
            <v>,</v>
          </cell>
          <cell r="E98" t="str">
            <v xml:space="preserve">title: </v>
          </cell>
          <cell r="F98" t="str">
            <v>"</v>
          </cell>
          <cell r="G98" t="str">
            <v>Gritad jubilosos</v>
          </cell>
          <cell r="H98" t="str">
            <v>",</v>
          </cell>
          <cell r="I98" t="str">
            <v xml:space="preserve"> subtitle: </v>
          </cell>
          <cell r="J98" t="str">
            <v>"</v>
          </cell>
          <cell r="K98" t="str">
            <v>Isaías 12,1ss</v>
          </cell>
          <cell r="L98" t="str">
            <v xml:space="preserve">", </v>
          </cell>
          <cell r="M98" t="str">
            <v xml:space="preserve">category: </v>
          </cell>
          <cell r="N98" t="str">
            <v>"</v>
          </cell>
          <cell r="O98" t="str">
            <v>Precatecumenado</v>
          </cell>
          <cell r="P98" t="str">
            <v>"</v>
          </cell>
          <cell r="Q98" t="str">
            <v>, moments: [</v>
          </cell>
          <cell r="R98" t="str">
            <v>"</v>
          </cell>
          <cell r="S98" t="str">
            <v>Cuaresma</v>
          </cell>
          <cell r="T98" t="str">
            <v>", "</v>
          </cell>
          <cell r="U98" t="str">
            <v>Antiguo Testamento</v>
          </cell>
          <cell r="AD98" t="str">
            <v>"], url: "</v>
          </cell>
          <cell r="AE98" t="str">
            <v>/resucito/src/index.html?canto=gritadjubilosos</v>
          </cell>
          <cell r="AF98" t="str">
            <v>", content: "</v>
          </cell>
          <cell r="AG98" t="str">
            <v>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v>
          </cell>
          <cell r="AH98" t="str">
            <v>"},</v>
          </cell>
          <cell r="AI98" t="str">
            <v>g</v>
          </cell>
          <cell r="AJ98" t="str">
            <v>p</v>
          </cell>
          <cell r="AK98" t="str">
            <v>{id:95,title: "Gritad jubilosos", subtitle: "Isaías 12,1ss", category: "Precatecumenado", moments: ["Cuaresma", "Antiguo Testamento"], url: "/resucito/src/index.html?canto=gritadjubilosos", content: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v>
          </cell>
          <cell r="AL98" t="str">
            <v>GRITAD JUBILOSOS</v>
          </cell>
          <cell r="AM98" t="str">
            <v>gritadjubilosos</v>
          </cell>
          <cell r="AN98" t="str">
            <v>Isaías 12,1ss</v>
          </cell>
          <cell r="AP98" t="str">
            <v>CANTO</v>
          </cell>
        </row>
        <row r="99">
          <cell r="A99">
            <v>79</v>
          </cell>
          <cell r="B99" t="str">
            <v>{id:</v>
          </cell>
          <cell r="C99">
            <v>96</v>
          </cell>
          <cell r="D99" t="str">
            <v>,</v>
          </cell>
          <cell r="E99" t="str">
            <v xml:space="preserve">title: </v>
          </cell>
          <cell r="F99" t="str">
            <v>"</v>
          </cell>
          <cell r="G99" t="str">
            <v>Hacia ti, morada santa</v>
          </cell>
          <cell r="H99" t="str">
            <v>",</v>
          </cell>
          <cell r="I99" t="str">
            <v xml:space="preserve"> subtitle: </v>
          </cell>
          <cell r="J99" t="str">
            <v>"</v>
          </cell>
          <cell r="K99" t="str">
            <v>Himno procesional eucarístico (Kiko Argüello)</v>
          </cell>
          <cell r="L99" t="str">
            <v xml:space="preserve">", </v>
          </cell>
          <cell r="M99" t="str">
            <v xml:space="preserve">category: </v>
          </cell>
          <cell r="N99" t="str">
            <v>"</v>
          </cell>
          <cell r="O99" t="str">
            <v>Precatecumenado</v>
          </cell>
          <cell r="P99" t="str">
            <v>"</v>
          </cell>
          <cell r="Q99" t="str">
            <v>, moments: [</v>
          </cell>
          <cell r="R99" t="str">
            <v>"</v>
          </cell>
          <cell r="S99" t="str">
            <v>Fracción del pan</v>
          </cell>
          <cell r="T99" t="str">
            <v>", "</v>
          </cell>
          <cell r="U99" t="str">
            <v>Antiguo Testamento</v>
          </cell>
          <cell r="AD99" t="str">
            <v>"], url: "</v>
          </cell>
          <cell r="AE99" t="str">
            <v>/resucito/src/index.html?canto=haciatimoradasanta</v>
          </cell>
          <cell r="AF99" t="str">
            <v>", content: "</v>
          </cell>
          <cell r="AG99" t="str">
            <v>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v>
          </cell>
          <cell r="AH99" t="str">
            <v>"},</v>
          </cell>
          <cell r="AI99" t="str">
            <v>h</v>
          </cell>
          <cell r="AJ99" t="str">
            <v>p</v>
          </cell>
          <cell r="AK99" t="str">
            <v>{id:96,title: "Hacia ti, morada santa", subtitle: "Himno procesional eucarístico (Kiko Argüello)", category: "Precatecumenado", moments: ["Fracción del pan", "Antiguo Testamento"], url: "/resucito/src/index.html?canto=haciatimoradasanta", content: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v>
          </cell>
          <cell r="AL99" t="str">
            <v>HACIA TI, MORADA SANTA</v>
          </cell>
          <cell r="AM99" t="str">
            <v>haciati,moradasanta</v>
          </cell>
          <cell r="AN99" t="str">
            <v>Himno procesional eucarístico (Kiko Argüello)</v>
          </cell>
          <cell r="AP99" t="str">
            <v>CANTO</v>
          </cell>
        </row>
        <row r="100">
          <cell r="A100">
            <v>80</v>
          </cell>
          <cell r="B100" t="str">
            <v>{id:</v>
          </cell>
          <cell r="C100">
            <v>97</v>
          </cell>
          <cell r="D100" t="str">
            <v>,</v>
          </cell>
          <cell r="E100" t="str">
            <v xml:space="preserve">title: </v>
          </cell>
          <cell r="F100" t="str">
            <v>"</v>
          </cell>
          <cell r="G100" t="str">
            <v>Hasta cuándo</v>
          </cell>
          <cell r="H100" t="str">
            <v>",</v>
          </cell>
          <cell r="I100" t="str">
            <v xml:space="preserve"> subtitle: </v>
          </cell>
          <cell r="J100" t="str">
            <v>"</v>
          </cell>
          <cell r="K100" t="str">
            <v>Sal 13 (12)</v>
          </cell>
          <cell r="L100" t="str">
            <v xml:space="preserve">", </v>
          </cell>
          <cell r="M100" t="str">
            <v xml:space="preserve">category: </v>
          </cell>
          <cell r="N100" t="str">
            <v>"</v>
          </cell>
          <cell r="O100" t="str">
            <v>Precatecumenado</v>
          </cell>
          <cell r="P100" t="str">
            <v>"</v>
          </cell>
          <cell r="Q100" t="str">
            <v>, moments: [</v>
          </cell>
          <cell r="R100" t="str">
            <v>"</v>
          </cell>
          <cell r="S100" t="str">
            <v>Cuaresma</v>
          </cell>
          <cell r="T100" t="str">
            <v>", "</v>
          </cell>
          <cell r="U100" t="str">
            <v>Pascua</v>
          </cell>
          <cell r="V100" t="str">
            <v>", "</v>
          </cell>
          <cell r="W100" t="str">
            <v>Laudes/Visperas</v>
          </cell>
          <cell r="AD100" t="str">
            <v>"], url: "</v>
          </cell>
          <cell r="AE100" t="str">
            <v>/resucito/src/index.html?canto=hastacuando</v>
          </cell>
          <cell r="AF100" t="str">
            <v>", content: "</v>
          </cell>
          <cell r="AG100" t="str">
            <v>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v>
          </cell>
          <cell r="AH100" t="str">
            <v>"},</v>
          </cell>
          <cell r="AI100" t="str">
            <v>h</v>
          </cell>
          <cell r="AJ100" t="str">
            <v>p</v>
          </cell>
          <cell r="AK100" t="str">
            <v>{id:97,title: "Hasta cuándo", subtitle: "Sal 13 (12)", category: "Precatecumenado", moments: ["Cuaresma", "Pascua", "Laudes/Visperas"], url: "/resucito/src/index.html?canto=hastacuando", content: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v>
          </cell>
          <cell r="AL100" t="str">
            <v>HASTA CUÁNDO</v>
          </cell>
          <cell r="AM100" t="str">
            <v>hastacuándo</v>
          </cell>
          <cell r="AN100" t="str">
            <v>Sal 13 (12)</v>
          </cell>
          <cell r="AP100" t="str">
            <v>CANTO</v>
          </cell>
        </row>
        <row r="101">
          <cell r="A101">
            <v>81</v>
          </cell>
          <cell r="B101" t="str">
            <v>{id:</v>
          </cell>
          <cell r="C101">
            <v>98</v>
          </cell>
          <cell r="D101" t="str">
            <v>,</v>
          </cell>
          <cell r="E101" t="str">
            <v xml:space="preserve">title: </v>
          </cell>
          <cell r="F101" t="str">
            <v>"</v>
          </cell>
          <cell r="G101" t="str">
            <v>He aquí mi siervo</v>
          </cell>
          <cell r="H101" t="str">
            <v>",</v>
          </cell>
          <cell r="I101" t="str">
            <v xml:space="preserve"> subtitle: </v>
          </cell>
          <cell r="J101" t="str">
            <v>"</v>
          </cell>
          <cell r="K101" t="str">
            <v>Isaías 42,1-4; Mateo 12,18-21 - Primer canto de Siervo de Yahveh</v>
          </cell>
          <cell r="L101" t="str">
            <v xml:space="preserve">", </v>
          </cell>
          <cell r="M101" t="str">
            <v xml:space="preserve">category: </v>
          </cell>
          <cell r="N101" t="str">
            <v>"</v>
          </cell>
          <cell r="O101" t="str">
            <v>Precatecumenado</v>
          </cell>
          <cell r="P101" t="str">
            <v>"</v>
          </cell>
          <cell r="Q101" t="str">
            <v>, moments: [</v>
          </cell>
          <cell r="R101" t="str">
            <v>"</v>
          </cell>
          <cell r="S101" t="str">
            <v>Adviento</v>
          </cell>
          <cell r="T101" t="str">
            <v>", "</v>
          </cell>
          <cell r="U101" t="str">
            <v>Nuevo Testamento</v>
          </cell>
          <cell r="AD101" t="str">
            <v>"], url: "</v>
          </cell>
          <cell r="AE101" t="str">
            <v>/resucito/src/index.html?canto=heaquimisiervo</v>
          </cell>
          <cell r="AF101" t="str">
            <v>", content: "</v>
          </cell>
          <cell r="AG101" t="str">
            <v>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v>
          </cell>
          <cell r="AH101" t="str">
            <v>"},</v>
          </cell>
          <cell r="AI101" t="str">
            <v>h</v>
          </cell>
          <cell r="AJ101" t="str">
            <v>p</v>
          </cell>
          <cell r="AK101" t="str">
            <v>{id:98,title: "He aquí mi siervo", subtitle: "Isaías 42,1-4; Mateo 12,18-21 - Primer canto de Siervo de Yahveh", category: "Precatecumenado", moments: ["Adviento", "Nuevo Testamento"], url: "/resucito/src/index.html?canto=heaquimisiervo", content: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v>
          </cell>
          <cell r="AL101" t="str">
            <v>HE AQUÍ MI SIERVO</v>
          </cell>
          <cell r="AM101" t="str">
            <v>heaquímisiervo</v>
          </cell>
          <cell r="AN101" t="str">
            <v>Isaías 42,1-4; Mateo 12,18-21 - Primer canto de Siervo de Yahveh</v>
          </cell>
          <cell r="AP101" t="str">
            <v>CANTO</v>
          </cell>
        </row>
        <row r="102">
          <cell r="A102">
            <v>226</v>
          </cell>
          <cell r="B102" t="str">
            <v>{id:</v>
          </cell>
          <cell r="C102">
            <v>99</v>
          </cell>
          <cell r="D102" t="str">
            <v>,</v>
          </cell>
          <cell r="E102" t="str">
            <v xml:space="preserve">title: </v>
          </cell>
          <cell r="F102" t="str">
            <v>"</v>
          </cell>
          <cell r="G102" t="str">
            <v>He aquí que nuestro espejo es el Señor</v>
          </cell>
          <cell r="H102" t="str">
            <v>",</v>
          </cell>
          <cell r="I102" t="str">
            <v xml:space="preserve"> subtitle: </v>
          </cell>
          <cell r="J102" t="str">
            <v>"</v>
          </cell>
          <cell r="K102" t="str">
            <v>Oda XIII de Salomón</v>
          </cell>
          <cell r="L102" t="str">
            <v xml:space="preserve">", </v>
          </cell>
          <cell r="M102" t="str">
            <v xml:space="preserve">category: </v>
          </cell>
          <cell r="N102" t="str">
            <v>"</v>
          </cell>
          <cell r="O102" t="str">
            <v>Catecumenado</v>
          </cell>
          <cell r="P102" t="str">
            <v>"</v>
          </cell>
          <cell r="Q102" t="str">
            <v>, moments: [</v>
          </cell>
          <cell r="R102" t="str">
            <v>"</v>
          </cell>
          <cell r="S102" t="str">
            <v>Adviento</v>
          </cell>
          <cell r="T102" t="str">
            <v>", "</v>
          </cell>
          <cell r="U102" t="str">
            <v>Cuaresma</v>
          </cell>
          <cell r="V102" t="str">
            <v>", "</v>
          </cell>
          <cell r="W102" t="str">
            <v>Antiguo Testamento</v>
          </cell>
          <cell r="AD102" t="str">
            <v>"], url: "</v>
          </cell>
          <cell r="AE102" t="str">
            <v>/resucito/src/index.html?canto=heaquiquenuestroespejoeselsenor</v>
          </cell>
          <cell r="AF102" t="str">
            <v>", content: "</v>
          </cell>
          <cell r="AG102" t="str">
            <v>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v>
          </cell>
          <cell r="AH102" t="str">
            <v>"},</v>
          </cell>
          <cell r="AI102" t="str">
            <v>h</v>
          </cell>
          <cell r="AJ102" t="str">
            <v>c</v>
          </cell>
          <cell r="AK102" t="str">
            <v>{id:99,title: "He aquí que nuestro espejo es el Señor", subtitle: "Oda XIII de Salomón", category: "Catecumenado", moments: ["Adviento", "Cuaresma", "Antiguo Testamento"], url: "/resucito/src/index.html?canto=heaquiquenuestroespejoeselsenor", content: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v>
          </cell>
          <cell r="AL102" t="str">
            <v>HE AQUÍ QUE NUESTRO ESPEJO ES EL SEÑOR</v>
          </cell>
          <cell r="AM102" t="str">
            <v>heaquíquenuestroespejoeselseñor</v>
          </cell>
          <cell r="AN102" t="str">
            <v>Oda XIII de Salomón</v>
          </cell>
          <cell r="AP102" t="str">
            <v>CANTO</v>
          </cell>
        </row>
        <row r="103">
          <cell r="A103">
            <v>82</v>
          </cell>
          <cell r="B103" t="str">
            <v>{id:</v>
          </cell>
          <cell r="C103">
            <v>100</v>
          </cell>
          <cell r="D103" t="str">
            <v>,</v>
          </cell>
          <cell r="E103" t="str">
            <v xml:space="preserve">title: </v>
          </cell>
          <cell r="F103" t="str">
            <v>"</v>
          </cell>
          <cell r="G103" t="str">
            <v>He aquí que vengo presto</v>
          </cell>
          <cell r="H103" t="str">
            <v>",</v>
          </cell>
          <cell r="I103" t="str">
            <v xml:space="preserve"> subtitle: </v>
          </cell>
          <cell r="J103" t="str">
            <v>"</v>
          </cell>
          <cell r="K103" t="str">
            <v>Apocalipsis 22,12-16</v>
          </cell>
          <cell r="L103" t="str">
            <v xml:space="preserve">", </v>
          </cell>
          <cell r="M103" t="str">
            <v xml:space="preserve">category: </v>
          </cell>
          <cell r="N103" t="str">
            <v>"</v>
          </cell>
          <cell r="O103" t="str">
            <v>Precatecumenado</v>
          </cell>
          <cell r="P103" t="str">
            <v>"</v>
          </cell>
          <cell r="Q103" t="str">
            <v>, moments: [</v>
          </cell>
          <cell r="R103" t="str">
            <v>"</v>
          </cell>
          <cell r="S103" t="str">
            <v>Pascua</v>
          </cell>
          <cell r="T103" t="str">
            <v>", "</v>
          </cell>
          <cell r="U103" t="str">
            <v>Comunión</v>
          </cell>
          <cell r="V103" t="str">
            <v>", "</v>
          </cell>
          <cell r="W103" t="str">
            <v>Antiguo Testamento</v>
          </cell>
          <cell r="AD103" t="str">
            <v>"], url: "</v>
          </cell>
          <cell r="AE103" t="str">
            <v>/resucito/src/index.html?canto=heaquiquevengopresto</v>
          </cell>
          <cell r="AF103" t="str">
            <v>", content: "</v>
          </cell>
          <cell r="AG103" t="str">
            <v>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v>
          </cell>
          <cell r="AH103" t="str">
            <v>"},</v>
          </cell>
          <cell r="AI103" t="str">
            <v>h</v>
          </cell>
          <cell r="AJ103" t="str">
            <v>p</v>
          </cell>
          <cell r="AK103" t="str">
            <v>{id:100,title: "He aquí que vengo presto", subtitle: "Apocalipsis 22,12-16", category: "Precatecumenado", moments: ["Pascua", "Comunión", "Antiguo Testamento"], url: "/resucito/src/index.html?canto=heaquiquevengopresto", content: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v>
          </cell>
          <cell r="AL103" t="str">
            <v>HE AQUÍ QUE VENGO PRESTO</v>
          </cell>
          <cell r="AM103" t="str">
            <v>heaquíquevengopresto</v>
          </cell>
          <cell r="AN103" t="str">
            <v>Apocalipsis 22,12-16</v>
          </cell>
          <cell r="AP103" t="str">
            <v>CANTO</v>
          </cell>
        </row>
        <row r="104">
          <cell r="A104">
            <v>83</v>
          </cell>
          <cell r="B104" t="str">
            <v>{id:</v>
          </cell>
          <cell r="C104">
            <v>101</v>
          </cell>
          <cell r="D104" t="str">
            <v>,</v>
          </cell>
          <cell r="E104" t="str">
            <v xml:space="preserve">title: </v>
          </cell>
          <cell r="F104" t="str">
            <v>"</v>
          </cell>
          <cell r="G104" t="str">
            <v>He esperado en el Señor</v>
          </cell>
          <cell r="H104" t="str">
            <v>",</v>
          </cell>
          <cell r="I104" t="str">
            <v xml:space="preserve"> subtitle: </v>
          </cell>
          <cell r="J104" t="str">
            <v>"</v>
          </cell>
          <cell r="K104" t="str">
            <v>Salmo 40 (39)</v>
          </cell>
          <cell r="L104" t="str">
            <v xml:space="preserve">", </v>
          </cell>
          <cell r="M104" t="str">
            <v xml:space="preserve">category: </v>
          </cell>
          <cell r="N104" t="str">
            <v>"</v>
          </cell>
          <cell r="O104" t="str">
            <v>Precatecumenado</v>
          </cell>
          <cell r="P104" t="str">
            <v>"</v>
          </cell>
          <cell r="Q104" t="str">
            <v>, moments: [</v>
          </cell>
          <cell r="R104" t="str">
            <v>"</v>
          </cell>
          <cell r="S104" t="str">
            <v>Cuaresma</v>
          </cell>
          <cell r="T104" t="str">
            <v>", "</v>
          </cell>
          <cell r="U104" t="str">
            <v>Nuevo Testamento</v>
          </cell>
          <cell r="AD104" t="str">
            <v>"], url: "</v>
          </cell>
          <cell r="AE104" t="str">
            <v>/resucito/src/index.html?canto=heesperadoenelsenor</v>
          </cell>
          <cell r="AF104" t="str">
            <v>", content: "</v>
          </cell>
          <cell r="AG104" t="str">
            <v>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v>
          </cell>
          <cell r="AH104" t="str">
            <v>"},</v>
          </cell>
          <cell r="AI104" t="str">
            <v>h</v>
          </cell>
          <cell r="AJ104" t="str">
            <v>p</v>
          </cell>
          <cell r="AK104" t="str">
            <v>{id:101,title: "He esperado en el Señor", subtitle: "Salmo 40 (39)", category: "Precatecumenado", moments: ["Cuaresma", "Nuevo Testamento"], url: "/resucito/src/index.html?canto=heesperadoenelsenor", content: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v>
          </cell>
          <cell r="AL104" t="str">
            <v>HE ESPERADO EN EL SEÑOR</v>
          </cell>
          <cell r="AM104" t="str">
            <v>heesperadoenelseñor</v>
          </cell>
          <cell r="AN104" t="str">
            <v>Salmo 40 (39)</v>
          </cell>
          <cell r="AP104" t="str">
            <v>CANTO</v>
          </cell>
        </row>
        <row r="105">
          <cell r="A105">
            <v>241</v>
          </cell>
          <cell r="B105" t="str">
            <v>{id:</v>
          </cell>
          <cell r="C105">
            <v>102</v>
          </cell>
          <cell r="D105" t="str">
            <v>,</v>
          </cell>
          <cell r="E105" t="str">
            <v xml:space="preserve">title: </v>
          </cell>
          <cell r="F105" t="str">
            <v>"</v>
          </cell>
          <cell r="G105" t="str">
            <v>Hermosa eres, amiga mía</v>
          </cell>
          <cell r="H105" t="str">
            <v>",</v>
          </cell>
          <cell r="I105" t="str">
            <v xml:space="preserve"> subtitle: </v>
          </cell>
          <cell r="J105" t="str">
            <v>"</v>
          </cell>
          <cell r="K105" t="str">
            <v>Cantar de los cantares 6-7</v>
          </cell>
          <cell r="L105" t="str">
            <v xml:space="preserve">", </v>
          </cell>
          <cell r="M105" t="str">
            <v xml:space="preserve">category: </v>
          </cell>
          <cell r="N105" t="str">
            <v>"</v>
          </cell>
          <cell r="O105" t="str">
            <v>Eleccion</v>
          </cell>
          <cell r="P105" t="str">
            <v>"</v>
          </cell>
          <cell r="Q105" t="str">
            <v>, moments: [</v>
          </cell>
          <cell r="R105" t="str">
            <v>"</v>
          </cell>
          <cell r="S105" t="str">
            <v>Pascua</v>
          </cell>
          <cell r="AD105" t="str">
            <v>"], url: "</v>
          </cell>
          <cell r="AE105" t="str">
            <v>/resucito/src/index.html?canto=hermosaeresamigamia</v>
          </cell>
          <cell r="AF105" t="str">
            <v>", content: "</v>
          </cell>
          <cell r="AG105" t="str">
            <v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v>
          </cell>
          <cell r="AH105" t="str">
            <v>"},</v>
          </cell>
          <cell r="AI105" t="str">
            <v>h</v>
          </cell>
          <cell r="AJ105" t="str">
            <v>e</v>
          </cell>
          <cell r="AK105" t="str">
            <v>{id:102,title: "Hermosa eres, amiga mía", subtitle: "Cantar de los cantares 6-7", category: "Eleccion", moments: ["Pascua"], url: "/resucito/src/index.html?canto=hermosaeresamigamia", content: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v>
          </cell>
          <cell r="AL105" t="str">
            <v>HERMOSA ERES, AMIGA MÍA</v>
          </cell>
          <cell r="AM105" t="str">
            <v>hermosaeres,amigamía</v>
          </cell>
          <cell r="AN105" t="str">
            <v>Cantar de los cantares 6-7</v>
          </cell>
          <cell r="AP105" t="str">
            <v>CANTO</v>
          </cell>
        </row>
        <row r="106">
          <cell r="A106">
            <v>84</v>
          </cell>
          <cell r="B106" t="str">
            <v>{id:</v>
          </cell>
          <cell r="C106">
            <v>103</v>
          </cell>
          <cell r="D106" t="str">
            <v>,</v>
          </cell>
          <cell r="E106" t="str">
            <v xml:space="preserve">title: </v>
          </cell>
          <cell r="F106" t="str">
            <v>"</v>
          </cell>
          <cell r="G106" t="str">
            <v>Hijas de Jerusalén</v>
          </cell>
          <cell r="H106" t="str">
            <v>",</v>
          </cell>
          <cell r="I106" t="str">
            <v xml:space="preserve"> subtitle: </v>
          </cell>
          <cell r="J106" t="str">
            <v>"</v>
          </cell>
          <cell r="K106" t="str">
            <v>Lucas 23,28-46</v>
          </cell>
          <cell r="L106" t="str">
            <v xml:space="preserve">", </v>
          </cell>
          <cell r="M106" t="str">
            <v xml:space="preserve">category: </v>
          </cell>
          <cell r="N106" t="str">
            <v>"</v>
          </cell>
          <cell r="O106" t="str">
            <v>Precatecumenado</v>
          </cell>
          <cell r="P106" t="str">
            <v>"</v>
          </cell>
          <cell r="Q106" t="str">
            <v>, moments: [</v>
          </cell>
          <cell r="R106" t="str">
            <v>"</v>
          </cell>
          <cell r="S106" t="str">
            <v>Pentecostés</v>
          </cell>
          <cell r="T106" t="str">
            <v>", "</v>
          </cell>
          <cell r="U106" t="str">
            <v>Comunión</v>
          </cell>
          <cell r="V106" t="str">
            <v>", "</v>
          </cell>
          <cell r="W106" t="str">
            <v>Nuevo Testamento</v>
          </cell>
          <cell r="AD106" t="str">
            <v>"], url: "</v>
          </cell>
          <cell r="AE106" t="str">
            <v>/resucito/src/index.html?canto=hijasdejerusalen</v>
          </cell>
          <cell r="AF106" t="str">
            <v>", content: "</v>
          </cell>
          <cell r="AG106" t="str">
            <v>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v>
          </cell>
          <cell r="AH106" t="str">
            <v>"},</v>
          </cell>
          <cell r="AI106" t="str">
            <v>h</v>
          </cell>
          <cell r="AJ106" t="str">
            <v>p</v>
          </cell>
          <cell r="AK106" t="str">
            <v>{id:103,title: "Hijas de Jerusalén", subtitle: "Lucas 23,28-46", category: "Precatecumenado", moments: ["Pentecostés", "Comunión", "Nuevo Testamento"], url: "/resucito/src/index.html?canto=hijasdejerusalen", content: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v>
          </cell>
          <cell r="AL106" t="str">
            <v>HIJAS DE JERUSALÉN</v>
          </cell>
          <cell r="AM106" t="str">
            <v>hijasdejerusalén</v>
          </cell>
          <cell r="AN106" t="str">
            <v>Lucas 23,28-46</v>
          </cell>
          <cell r="AP106" t="str">
            <v>CANTO</v>
          </cell>
        </row>
        <row r="107">
          <cell r="A107">
            <v>85</v>
          </cell>
          <cell r="B107" t="str">
            <v>{id:</v>
          </cell>
          <cell r="C107">
            <v>104</v>
          </cell>
          <cell r="D107" t="str">
            <v>,</v>
          </cell>
          <cell r="E107" t="str">
            <v xml:space="preserve">title: </v>
          </cell>
          <cell r="F107" t="str">
            <v>"</v>
          </cell>
          <cell r="G107" t="str">
            <v>Himno a Cristo luz</v>
          </cell>
          <cell r="H107" t="str">
            <v>",</v>
          </cell>
          <cell r="I107" t="str">
            <v xml:space="preserve"> subtitle: </v>
          </cell>
          <cell r="J107" t="str">
            <v>"</v>
          </cell>
          <cell r="K107" t="str">
            <v>Himno vespertino (San Gregorio Nacianceno)</v>
          </cell>
          <cell r="L107" t="str">
            <v xml:space="preserve">", </v>
          </cell>
          <cell r="M107" t="str">
            <v xml:space="preserve">category: </v>
          </cell>
          <cell r="N107" t="str">
            <v>"</v>
          </cell>
          <cell r="O107" t="str">
            <v>Precatecumenado</v>
          </cell>
          <cell r="P107" t="str">
            <v>"</v>
          </cell>
          <cell r="Q107" t="str">
            <v>, moments: [</v>
          </cell>
          <cell r="R107" t="str">
            <v>"</v>
          </cell>
          <cell r="S107" t="str">
            <v>Laudes/Visperas</v>
          </cell>
          <cell r="T107" t="str">
            <v>", "</v>
          </cell>
          <cell r="U107" t="str">
            <v>Entrada</v>
          </cell>
          <cell r="AD107" t="str">
            <v>"], url: "</v>
          </cell>
          <cell r="AE107" t="str">
            <v>/resucito/src/index.html?canto=himnoacristoluz</v>
          </cell>
          <cell r="AF107" t="str">
            <v>", content: "</v>
          </cell>
          <cell r="AG107" t="str">
            <v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v>
          </cell>
          <cell r="AH107" t="str">
            <v>"},</v>
          </cell>
          <cell r="AI107" t="str">
            <v>h</v>
          </cell>
          <cell r="AJ107" t="str">
            <v>p</v>
          </cell>
          <cell r="AK107" t="str">
            <v>{id:104,title: "Himno a Cristo luz", subtitle: "Himno vespertino (San Gregorio Nacianceno)", category: "Precatecumenado", moments: ["Laudes/Visperas", "Entrada"], url: "/resucito/src/index.html?canto=himnoacristoluz", content: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v>
          </cell>
          <cell r="AL107" t="str">
            <v>HIMNO A CRISTO LUZ</v>
          </cell>
          <cell r="AM107" t="str">
            <v>himnoacristoluz</v>
          </cell>
          <cell r="AN107" t="str">
            <v>Himno vespertino (San Gregorio Nacianceno)</v>
          </cell>
          <cell r="AP107" t="str">
            <v>CANTO</v>
          </cell>
        </row>
        <row r="108">
          <cell r="A108">
            <v>86</v>
          </cell>
          <cell r="B108" t="str">
            <v>{id:</v>
          </cell>
          <cell r="C108">
            <v>105</v>
          </cell>
          <cell r="D108" t="str">
            <v>,</v>
          </cell>
          <cell r="E108" t="str">
            <v xml:space="preserve">title: </v>
          </cell>
          <cell r="F108" t="str">
            <v>"</v>
          </cell>
          <cell r="G108" t="str">
            <v>Himno a la caridad</v>
          </cell>
          <cell r="H108" t="str">
            <v>",</v>
          </cell>
          <cell r="I108" t="str">
            <v xml:space="preserve"> subtitle: </v>
          </cell>
          <cell r="J108" t="str">
            <v>"</v>
          </cell>
          <cell r="K108" t="str">
            <v>1 Corintios 13,1-7</v>
          </cell>
          <cell r="L108" t="str">
            <v xml:space="preserve">", </v>
          </cell>
          <cell r="M108" t="str">
            <v xml:space="preserve">category: </v>
          </cell>
          <cell r="N108" t="str">
            <v>"</v>
          </cell>
          <cell r="O108" t="str">
            <v>Precatecumenado</v>
          </cell>
          <cell r="P108" t="str">
            <v>"</v>
          </cell>
          <cell r="Q108" t="str">
            <v>, moments: [</v>
          </cell>
          <cell r="R108" t="str">
            <v>"</v>
          </cell>
          <cell r="S108" t="str">
            <v>Cuaresma</v>
          </cell>
          <cell r="T108" t="str">
            <v>", "</v>
          </cell>
          <cell r="U108" t="str">
            <v>Fracción del Fracción del pan</v>
          </cell>
          <cell r="V108" t="str">
            <v>", "</v>
          </cell>
          <cell r="W108" t="str">
            <v>Nuevo Testamento</v>
          </cell>
          <cell r="AD108" t="str">
            <v>"], url: "</v>
          </cell>
          <cell r="AE108" t="str">
            <v>/resucito/src/index.html?canto=himnoalacaridad</v>
          </cell>
          <cell r="AF108" t="str">
            <v>", content: "</v>
          </cell>
          <cell r="AG108" t="str">
            <v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v>
          </cell>
          <cell r="AH108" t="str">
            <v>"},</v>
          </cell>
          <cell r="AI108" t="str">
            <v>h</v>
          </cell>
          <cell r="AJ108" t="str">
            <v>p</v>
          </cell>
          <cell r="AK108" t="str">
            <v>{id:105,title: "Himno a la caridad", subtitle: "1 Corintios 13,1-7", category: "Precatecumenado", moments: ["Cuaresma", "Fracción del Fracción del pan", "Nuevo Testamento"], url: "/resucito/src/index.html?canto=himnoalacaridad", content: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v>
          </cell>
          <cell r="AL108" t="str">
            <v>HIMNO A LA CARIDAD</v>
          </cell>
          <cell r="AM108" t="str">
            <v>himnoalacaridad</v>
          </cell>
          <cell r="AN108" t="str">
            <v>1 Corintios 13,1-7</v>
          </cell>
          <cell r="AP108" t="str">
            <v>CANTO</v>
          </cell>
        </row>
        <row r="109">
          <cell r="A109">
            <v>227</v>
          </cell>
          <cell r="B109" t="str">
            <v>{id:</v>
          </cell>
          <cell r="C109">
            <v>106</v>
          </cell>
          <cell r="D109" t="str">
            <v>,</v>
          </cell>
          <cell r="E109" t="str">
            <v xml:space="preserve">title: </v>
          </cell>
          <cell r="F109" t="str">
            <v>"</v>
          </cell>
          <cell r="G109" t="str">
            <v>Himno a la cruz gloriosa</v>
          </cell>
          <cell r="H109" t="str">
            <v>",</v>
          </cell>
          <cell r="I109" t="str">
            <v xml:space="preserve"> subtitle: </v>
          </cell>
          <cell r="J109" t="str">
            <v>"</v>
          </cell>
          <cell r="K109" t="str">
            <v>Homilía La Santa Pascua (Anónimo s. II)</v>
          </cell>
          <cell r="L109" t="str">
            <v xml:space="preserve">", </v>
          </cell>
          <cell r="M109" t="str">
            <v xml:space="preserve">category: </v>
          </cell>
          <cell r="N109" t="str">
            <v>"</v>
          </cell>
          <cell r="O109" t="str">
            <v>Catecumenado</v>
          </cell>
          <cell r="P109" t="str">
            <v>"</v>
          </cell>
          <cell r="Q109" t="str">
            <v>, moments: [</v>
          </cell>
          <cell r="R109" t="str">
            <v>"</v>
          </cell>
          <cell r="S109" t="str">
            <v>Adviento</v>
          </cell>
          <cell r="AD109" t="str">
            <v>"], url: "</v>
          </cell>
          <cell r="AE109" t="str">
            <v>/resucito/src/index.html?canto=himnoalacruzgloriosa</v>
          </cell>
          <cell r="AF109" t="str">
            <v>", content: "</v>
          </cell>
          <cell r="AG109" t="str">
            <v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v>
          </cell>
          <cell r="AH109" t="str">
            <v>"},</v>
          </cell>
          <cell r="AI109" t="str">
            <v>h</v>
          </cell>
          <cell r="AJ109" t="str">
            <v>c</v>
          </cell>
          <cell r="AK109" t="str">
            <v>{id:106,title: "Himno a la cruz gloriosa", subtitle: "Homilía La Santa Pascua (Anónimo s. II)", category: "Catecumenado", moments: ["Adviento"], url: "/resucito/src/index.html?canto=himnoalacruzgloriosa", content: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v>
          </cell>
          <cell r="AL109" t="str">
            <v>HIMNO A LA CRUZ GLORIOSA</v>
          </cell>
          <cell r="AM109" t="str">
            <v>himnoalacruzgloriosa</v>
          </cell>
          <cell r="AN109" t="str">
            <v>Homilía La Santa Pascua (Anónimo s. II)</v>
          </cell>
          <cell r="AP109" t="str">
            <v>CANTO</v>
          </cell>
        </row>
        <row r="110">
          <cell r="A110">
            <v>87</v>
          </cell>
          <cell r="B110" t="str">
            <v>{id:</v>
          </cell>
          <cell r="C110">
            <v>107</v>
          </cell>
          <cell r="D110" t="str">
            <v>,</v>
          </cell>
          <cell r="E110" t="str">
            <v xml:space="preserve">title: </v>
          </cell>
          <cell r="F110" t="str">
            <v>"</v>
          </cell>
          <cell r="G110" t="str">
            <v>Himno a la kenosis</v>
          </cell>
          <cell r="H110" t="str">
            <v>",</v>
          </cell>
          <cell r="I110" t="str">
            <v xml:space="preserve"> subtitle: </v>
          </cell>
          <cell r="J110" t="str">
            <v>"</v>
          </cell>
          <cell r="K110" t="str">
            <v>Filipenses 2,1-11</v>
          </cell>
          <cell r="L110" t="str">
            <v xml:space="preserve">", </v>
          </cell>
          <cell r="M110" t="str">
            <v xml:space="preserve">category: </v>
          </cell>
          <cell r="N110" t="str">
            <v>"</v>
          </cell>
          <cell r="O110" t="str">
            <v>Precatecumenado</v>
          </cell>
          <cell r="P110" t="str">
            <v>"</v>
          </cell>
          <cell r="Q110" t="str">
            <v>, moments: [</v>
          </cell>
          <cell r="R110" t="str">
            <v>"</v>
          </cell>
          <cell r="S110" t="str">
            <v>Laudes/Visperas</v>
          </cell>
          <cell r="AD110" t="str">
            <v>"], url: "</v>
          </cell>
          <cell r="AE110" t="str">
            <v>/resucito/src/index.html?canto=himnoalakenosis</v>
          </cell>
          <cell r="AF110" t="str">
            <v>", content: "</v>
          </cell>
          <cell r="AG110" t="str">
            <v>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v>
          </cell>
          <cell r="AH110" t="str">
            <v>"},</v>
          </cell>
          <cell r="AI110" t="str">
            <v>h</v>
          </cell>
          <cell r="AJ110" t="str">
            <v>p</v>
          </cell>
          <cell r="AK110" t="str">
            <v>{id:107,title: "Himno a la kenosis", subtitle: "Filipenses 2,1-11", category: "Precatecumenado", moments: ["Laudes/Visperas"], url: "/resucito/src/index.html?canto=himnoalakenosis", content: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v>
          </cell>
          <cell r="AL110" t="str">
            <v>HIMNO A LA KENOSIS</v>
          </cell>
          <cell r="AM110" t="str">
            <v>himnoalakenosis</v>
          </cell>
          <cell r="AN110" t="str">
            <v>Filipenses 2,1-11</v>
          </cell>
          <cell r="AP110" t="str">
            <v>CANTO</v>
          </cell>
        </row>
        <row r="111">
          <cell r="A111">
            <v>88</v>
          </cell>
          <cell r="B111" t="str">
            <v>{id:</v>
          </cell>
          <cell r="C111">
            <v>108</v>
          </cell>
          <cell r="D111" t="str">
            <v>,</v>
          </cell>
          <cell r="E111" t="str">
            <v xml:space="preserve">title: </v>
          </cell>
          <cell r="F111" t="str">
            <v>"</v>
          </cell>
          <cell r="G111" t="str">
            <v>Himno de Adviento</v>
          </cell>
          <cell r="H111" t="str">
            <v>",</v>
          </cell>
          <cell r="I111" t="str">
            <v xml:space="preserve"> subtitle: </v>
          </cell>
          <cell r="J111" t="str">
            <v>"</v>
          </cell>
          <cell r="K111" t="str">
            <v>Himno lat. «Vox clara ecce Intonat»</v>
          </cell>
          <cell r="L111" t="str">
            <v xml:space="preserve">", </v>
          </cell>
          <cell r="M111" t="str">
            <v xml:space="preserve">category: </v>
          </cell>
          <cell r="N111" t="str">
            <v>"</v>
          </cell>
          <cell r="O111" t="str">
            <v>Precatecumenado</v>
          </cell>
          <cell r="P111" t="str">
            <v>"</v>
          </cell>
          <cell r="Q111" t="str">
            <v>, moments: [</v>
          </cell>
          <cell r="R111" t="str">
            <v>"</v>
          </cell>
          <cell r="S111" t="str">
            <v>Pascua</v>
          </cell>
          <cell r="T111" t="str">
            <v>", "</v>
          </cell>
          <cell r="U111" t="str">
            <v>Laudes/Visperas</v>
          </cell>
          <cell r="AD111" t="str">
            <v>"], url: "</v>
          </cell>
          <cell r="AE111" t="str">
            <v>/resucito/src/index.html?canto=himnodeadviento</v>
          </cell>
          <cell r="AF111" t="str">
            <v>", content: "</v>
          </cell>
          <cell r="AG111" t="str">
            <v>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v>
          </cell>
          <cell r="AH111" t="str">
            <v>"},</v>
          </cell>
          <cell r="AI111" t="str">
            <v>h</v>
          </cell>
          <cell r="AJ111" t="str">
            <v>p</v>
          </cell>
          <cell r="AK111" t="str">
            <v>{id:108,title: "Himno de Adviento", subtitle: "Himno lat. «Vox clara ecce Intonat»", category: "Precatecumenado", moments: ["Pascua", "Laudes/Visperas"], url: "/resucito/src/index.html?canto=himnodeadviento", content: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v>
          </cell>
          <cell r="AL111" t="str">
            <v>HIMNO DE ADVIENTO</v>
          </cell>
          <cell r="AM111" t="str">
            <v>himnodeadviento</v>
          </cell>
          <cell r="AN111" t="str">
            <v>Himno lat. «Vox clara ecce Intonat»</v>
          </cell>
          <cell r="AP111" t="str">
            <v>CANTO</v>
          </cell>
        </row>
        <row r="112">
          <cell r="A112">
            <v>89</v>
          </cell>
          <cell r="B112" t="str">
            <v>{id:</v>
          </cell>
          <cell r="C112">
            <v>109</v>
          </cell>
          <cell r="D112" t="str">
            <v>,</v>
          </cell>
          <cell r="E112" t="str">
            <v xml:space="preserve">title: </v>
          </cell>
          <cell r="F112" t="str">
            <v>"</v>
          </cell>
          <cell r="G112" t="str">
            <v>Himno de la Ascensión</v>
          </cell>
          <cell r="H112" t="str">
            <v>",</v>
          </cell>
          <cell r="I112" t="str">
            <v xml:space="preserve"> subtitle: </v>
          </cell>
          <cell r="J112" t="str">
            <v>"</v>
          </cell>
          <cell r="K112" t="str">
            <v xml:space="preserve">Himno de Laudes del tiempo Pascual, de la Ascensión a Pentecostés  / Himno de la liturgia de las horas </v>
          </cell>
          <cell r="L112" t="str">
            <v xml:space="preserve">", </v>
          </cell>
          <cell r="M112" t="str">
            <v xml:space="preserve">category: </v>
          </cell>
          <cell r="N112" t="str">
            <v>"</v>
          </cell>
          <cell r="O112" t="str">
            <v>Precatecumenado</v>
          </cell>
          <cell r="P112" t="str">
            <v>"</v>
          </cell>
          <cell r="Q112" t="str">
            <v>, moments: [</v>
          </cell>
          <cell r="R112" t="str">
            <v>"</v>
          </cell>
          <cell r="S112" t="str">
            <v>Pascua</v>
          </cell>
          <cell r="T112" t="str">
            <v>", "</v>
          </cell>
          <cell r="U112" t="str">
            <v>Comunión</v>
          </cell>
          <cell r="V112" t="str">
            <v>", "</v>
          </cell>
          <cell r="W112" t="str">
            <v>Final</v>
          </cell>
          <cell r="X112" t="str">
            <v>", "</v>
          </cell>
          <cell r="Y112" t="str">
            <v>Antiguo Testamento</v>
          </cell>
          <cell r="AD112" t="str">
            <v>"], url: "</v>
          </cell>
          <cell r="AE112" t="str">
            <v>/resucito/src/index.html?canto=himnodelaascension</v>
          </cell>
          <cell r="AF112" t="str">
            <v>", content: "</v>
          </cell>
          <cell r="AG112" t="str">
            <v>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v>
          </cell>
          <cell r="AH112" t="str">
            <v>"},</v>
          </cell>
          <cell r="AI112" t="str">
            <v>h</v>
          </cell>
          <cell r="AJ112" t="str">
            <v>p</v>
          </cell>
          <cell r="AK112" t="str">
            <v>{id:109,title: "Himno de la Ascensión", subtitle: "Himno de Laudes del tiempo Pascual, de la Ascensión a Pentecostés  / Himno de la liturgia de las horas ", category: "Precatecumenado", moments: ["Pascua", "Comunión", "Final", "Antiguo Testamento"], url: "/resucito/src/index.html?canto=himnodelaascension", content: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v>
          </cell>
          <cell r="AL112" t="str">
            <v>HIMNO DE LA ASCENSIÓN</v>
          </cell>
          <cell r="AM112" t="str">
            <v>himnodelaascensión</v>
          </cell>
          <cell r="AN112" t="str">
            <v xml:space="preserve">Himno de Laudes del tiempo Pascual, de la Ascensión a Pentecostés  / Himno de la liturgia de las horas </v>
          </cell>
          <cell r="AP112" t="str">
            <v>CANTO</v>
          </cell>
        </row>
        <row r="113">
          <cell r="A113">
            <v>90</v>
          </cell>
          <cell r="B113" t="str">
            <v>{id:</v>
          </cell>
          <cell r="C113">
            <v>110</v>
          </cell>
          <cell r="D113" t="str">
            <v>,</v>
          </cell>
          <cell r="E113" t="str">
            <v xml:space="preserve">title: </v>
          </cell>
          <cell r="F113" t="str">
            <v>"</v>
          </cell>
          <cell r="G113" t="str">
            <v>Himno de Pascua</v>
          </cell>
          <cell r="H113" t="str">
            <v>",</v>
          </cell>
          <cell r="I113" t="str">
            <v xml:space="preserve"> subtitle: </v>
          </cell>
          <cell r="J113" t="str">
            <v>"</v>
          </cell>
          <cell r="K113" t="str">
            <v>Himno lat. «Aurora lucis rutiiat»</v>
          </cell>
          <cell r="L113" t="str">
            <v xml:space="preserve">", </v>
          </cell>
          <cell r="M113" t="str">
            <v xml:space="preserve">category: </v>
          </cell>
          <cell r="N113" t="str">
            <v>"</v>
          </cell>
          <cell r="O113" t="str">
            <v>Precatecumenado</v>
          </cell>
          <cell r="P113" t="str">
            <v>"</v>
          </cell>
          <cell r="Q113" t="str">
            <v>, moments: [</v>
          </cell>
          <cell r="R113" t="str">
            <v>"</v>
          </cell>
          <cell r="S113" t="str">
            <v>Final</v>
          </cell>
          <cell r="T113" t="str">
            <v>", "</v>
          </cell>
          <cell r="U113" t="str">
            <v>Nuevo Testamento</v>
          </cell>
          <cell r="AD113" t="str">
            <v>"], url: "</v>
          </cell>
          <cell r="AE113" t="str">
            <v>/resucito/src/index.html?canto=himnodepascua</v>
          </cell>
          <cell r="AF113" t="str">
            <v>", content: "</v>
          </cell>
          <cell r="AG113" t="str">
            <v>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v>
          </cell>
          <cell r="AH113" t="str">
            <v>"},</v>
          </cell>
          <cell r="AI113" t="str">
            <v>h</v>
          </cell>
          <cell r="AJ113" t="str">
            <v>p</v>
          </cell>
          <cell r="AK113" t="str">
            <v>{id:110,title: "Himno de Pascua", subtitle: "Himno lat. «Aurora lucis rutiiat»", category: "Precatecumenado", moments: ["Final", "Nuevo Testamento"], url: "/resucito/src/index.html?canto=himnodepascua", content: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v>
          </cell>
          <cell r="AL113" t="str">
            <v>HIMNO DE PASCUA</v>
          </cell>
          <cell r="AM113" t="str">
            <v>himnodepascua</v>
          </cell>
          <cell r="AN113" t="str">
            <v>Himno lat. «Aurora lucis rutiiat»</v>
          </cell>
          <cell r="AP113" t="str">
            <v>CANTO</v>
          </cell>
        </row>
        <row r="114">
          <cell r="A114">
            <v>91</v>
          </cell>
          <cell r="B114" t="str">
            <v>{id:</v>
          </cell>
          <cell r="C114">
            <v>111</v>
          </cell>
          <cell r="D114" t="str">
            <v>,</v>
          </cell>
          <cell r="E114" t="str">
            <v xml:space="preserve">title: </v>
          </cell>
          <cell r="F114" t="str">
            <v>"</v>
          </cell>
          <cell r="G114" t="str">
            <v>Huye, amado mío</v>
          </cell>
          <cell r="H114" t="str">
            <v>",</v>
          </cell>
          <cell r="I114" t="str">
            <v xml:space="preserve"> subtitle: </v>
          </cell>
          <cell r="J114" t="str">
            <v>"</v>
          </cell>
          <cell r="K114" t="str">
            <v>Cantar de los Cantares 8,10-14</v>
          </cell>
          <cell r="L114" t="str">
            <v xml:space="preserve">", </v>
          </cell>
          <cell r="M114" t="str">
            <v xml:space="preserve">category: </v>
          </cell>
          <cell r="N114" t="str">
            <v>"</v>
          </cell>
          <cell r="O114" t="str">
            <v>Precatecumenado</v>
          </cell>
          <cell r="P114" t="str">
            <v>"</v>
          </cell>
          <cell r="Q114" t="str">
            <v>, moments: [</v>
          </cell>
          <cell r="R114" t="str">
            <v>"</v>
          </cell>
          <cell r="S114" t="str">
            <v>Cuaresma</v>
          </cell>
          <cell r="AD114" t="str">
            <v>"], url: "</v>
          </cell>
          <cell r="AE114" t="str">
            <v>/resucito/src/index.html?canto=huyeamadomio</v>
          </cell>
          <cell r="AF114" t="str">
            <v>", content: "</v>
          </cell>
          <cell r="AG114" t="str">
            <v>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v>
          </cell>
          <cell r="AH114" t="str">
            <v>"},</v>
          </cell>
          <cell r="AI114" t="str">
            <v>h</v>
          </cell>
          <cell r="AJ114" t="str">
            <v>p</v>
          </cell>
          <cell r="AK114" t="str">
            <v>{id:111,title: "Huye, amado mío", subtitle: "Cantar de los Cantares 8,10-14", category: "Precatecumenado", moments: ["Cuaresma"], url: "/resucito/src/index.html?canto=huyeamadomio", content: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v>
          </cell>
          <cell r="AL114" t="str">
            <v>HUYE, AMADO MÍO</v>
          </cell>
          <cell r="AM114" t="str">
            <v>huye,amadomío</v>
          </cell>
          <cell r="AN114" t="str">
            <v>Cantar de los Cantares 8,10-14</v>
          </cell>
          <cell r="AP114" t="str">
            <v>CANTO</v>
          </cell>
        </row>
        <row r="115">
          <cell r="A115">
            <v>92</v>
          </cell>
          <cell r="B115" t="str">
            <v>{id:</v>
          </cell>
          <cell r="C115">
            <v>112</v>
          </cell>
          <cell r="D115" t="str">
            <v>,</v>
          </cell>
          <cell r="E115" t="str">
            <v xml:space="preserve">title: </v>
          </cell>
          <cell r="F115" t="str">
            <v>"</v>
          </cell>
          <cell r="G115" t="str">
            <v>Id y anunciad a mis hermanos</v>
          </cell>
          <cell r="H115" t="str">
            <v>",</v>
          </cell>
          <cell r="I115" t="str">
            <v xml:space="preserve"> subtitle: </v>
          </cell>
          <cell r="J115" t="str">
            <v>"</v>
          </cell>
          <cell r="K115" t="str">
            <v>Mateo 28,10.16-20</v>
          </cell>
          <cell r="L115" t="str">
            <v xml:space="preserve">", </v>
          </cell>
          <cell r="M115" t="str">
            <v xml:space="preserve">category: </v>
          </cell>
          <cell r="N115" t="str">
            <v>"</v>
          </cell>
          <cell r="O115" t="str">
            <v>Precatecumenado</v>
          </cell>
          <cell r="P115" t="str">
            <v>"</v>
          </cell>
          <cell r="Q115" t="str">
            <v>, moments: [</v>
          </cell>
          <cell r="R115" t="str">
            <v>"</v>
          </cell>
          <cell r="S115" t="str">
            <v>Antiguo Testamento</v>
          </cell>
          <cell r="AD115" t="str">
            <v>"], url: "</v>
          </cell>
          <cell r="AE115" t="str">
            <v>/resucito/src/index.html?canto=idyanunciadamishermanos</v>
          </cell>
          <cell r="AF115" t="str">
            <v>", content: "</v>
          </cell>
          <cell r="AG115" t="str">
            <v>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v>
          </cell>
          <cell r="AH115" t="str">
            <v>"},</v>
          </cell>
          <cell r="AI115" t="str">
            <v>i</v>
          </cell>
          <cell r="AJ115" t="str">
            <v>p</v>
          </cell>
          <cell r="AK115" t="str">
            <v>{id:112,title: "Id y anunciad a mis hermanos", subtitle: "Mateo 28,10.16-20", category: "Precatecumenado", moments: ["Antiguo Testamento"], url: "/resucito/src/index.html?canto=idyanunciadamishermanos", content: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v>
          </cell>
          <cell r="AL115" t="str">
            <v>ID Y ANUNCIAD A MIS HERMANOS</v>
          </cell>
          <cell r="AM115" t="str">
            <v>idyanunciadamishermanos</v>
          </cell>
          <cell r="AN115" t="str">
            <v>Mateo 28,10.16-20</v>
          </cell>
          <cell r="AP115" t="str">
            <v>CANTO</v>
          </cell>
        </row>
        <row r="116">
          <cell r="A116">
            <v>93</v>
          </cell>
          <cell r="B116" t="str">
            <v>{id:</v>
          </cell>
          <cell r="C116">
            <v>113</v>
          </cell>
          <cell r="D116" t="str">
            <v>,</v>
          </cell>
          <cell r="E116" t="str">
            <v xml:space="preserve">title: </v>
          </cell>
          <cell r="F116" t="str">
            <v>"</v>
          </cell>
          <cell r="G116" t="str">
            <v>Improperios</v>
          </cell>
          <cell r="H116" t="str">
            <v>",</v>
          </cell>
          <cell r="I116" t="str">
            <v xml:space="preserve"> subtitle: </v>
          </cell>
          <cell r="J116" t="str">
            <v>"</v>
          </cell>
          <cell r="K116" t="str">
            <v>Adoración de la santa Cruz el Viernes santo</v>
          </cell>
          <cell r="L116" t="str">
            <v xml:space="preserve">", </v>
          </cell>
          <cell r="M116" t="str">
            <v xml:space="preserve">category: </v>
          </cell>
          <cell r="N116" t="str">
            <v>"</v>
          </cell>
          <cell r="O116" t="str">
            <v>Precatecumenado</v>
          </cell>
          <cell r="P116" t="str">
            <v>"</v>
          </cell>
          <cell r="Q116" t="str">
            <v>, moments: [</v>
          </cell>
          <cell r="R116" t="str">
            <v>"</v>
          </cell>
          <cell r="S116" t="str">
            <v>Cuaresma</v>
          </cell>
          <cell r="T116" t="str">
            <v>", "</v>
          </cell>
          <cell r="U116" t="str">
            <v>Paz</v>
          </cell>
          <cell r="V116" t="str">
            <v>", "</v>
          </cell>
          <cell r="W116" t="str">
            <v>Antiguo Testamento</v>
          </cell>
          <cell r="AD116" t="str">
            <v>"], url: "</v>
          </cell>
          <cell r="AE116" t="str">
            <v>/resucito/src/index.html?canto=improperios</v>
          </cell>
          <cell r="AF116" t="str">
            <v>", content: "</v>
          </cell>
          <cell r="AG116" t="str">
            <v>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v>
          </cell>
          <cell r="AH116" t="str">
            <v>"},</v>
          </cell>
          <cell r="AI116" t="str">
            <v>i</v>
          </cell>
          <cell r="AJ116" t="str">
            <v>p</v>
          </cell>
          <cell r="AK116" t="str">
            <v>{id:113,title: "Improperios", subtitle: "Adoración de la santa Cruz el Viernes santo", category: "Precatecumenado", moments: ["Cuaresma", "Paz", "Antiguo Testamento"], url: "/resucito/src/index.html?canto=improperios", content: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v>
          </cell>
          <cell r="AL116" t="str">
            <v>IMPROPERIOS</v>
          </cell>
          <cell r="AM116" t="str">
            <v>improperios</v>
          </cell>
          <cell r="AN116" t="str">
            <v>Adoración de la santa Cruz el Viernes santo</v>
          </cell>
          <cell r="AP116" t="str">
            <v>CANTO</v>
          </cell>
        </row>
        <row r="117">
          <cell r="A117">
            <v>228</v>
          </cell>
          <cell r="B117" t="str">
            <v>{id:</v>
          </cell>
          <cell r="C117">
            <v>114</v>
          </cell>
          <cell r="D117" t="str">
            <v>,</v>
          </cell>
          <cell r="E117" t="str">
            <v xml:space="preserve">title: </v>
          </cell>
          <cell r="F117" t="str">
            <v>"</v>
          </cell>
          <cell r="G117" t="str">
            <v>Jacob</v>
          </cell>
          <cell r="H117" t="str">
            <v>",</v>
          </cell>
          <cell r="I117" t="str">
            <v xml:space="preserve"> subtitle: </v>
          </cell>
          <cell r="J117" t="str">
            <v>"</v>
          </cell>
          <cell r="K117" t="str">
            <v xml:space="preserve">Genesis 32,23-29 </v>
          </cell>
          <cell r="L117" t="str">
            <v xml:space="preserve">", </v>
          </cell>
          <cell r="M117" t="str">
            <v xml:space="preserve">category: </v>
          </cell>
          <cell r="N117" t="str">
            <v>"</v>
          </cell>
          <cell r="O117" t="str">
            <v>Catecumenado</v>
          </cell>
          <cell r="P117" t="str">
            <v>"</v>
          </cell>
          <cell r="Q117" t="str">
            <v>, moments: [</v>
          </cell>
          <cell r="R117" t="str">
            <v>"</v>
          </cell>
          <cell r="S117" t="str">
            <v>Nuevo Testamento</v>
          </cell>
          <cell r="AD117" t="str">
            <v>"], url: "</v>
          </cell>
          <cell r="AE117" t="str">
            <v>/resucito/src/index.html?canto=jacob</v>
          </cell>
          <cell r="AF117" t="str">
            <v>", content: "</v>
          </cell>
          <cell r="AG117" t="str">
            <v>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v>
          </cell>
          <cell r="AH117" t="str">
            <v>"},</v>
          </cell>
          <cell r="AI117" t="str">
            <v>j</v>
          </cell>
          <cell r="AJ117" t="str">
            <v>c</v>
          </cell>
          <cell r="AK117" t="str">
            <v>{id:114,title: "Jacob", subtitle: "Genesis 32,23-29 ", category: "Catecumenado", moments: ["Nuevo Testamento"], url: "/resucito/src/index.html?canto=jacob", content: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v>
          </cell>
          <cell r="AL117" t="str">
            <v>JACOB</v>
          </cell>
          <cell r="AM117" t="str">
            <v>jacob</v>
          </cell>
          <cell r="AN117" t="str">
            <v xml:space="preserve">Genesis 32,23-29 </v>
          </cell>
          <cell r="AP117" t="str">
            <v>CANTO</v>
          </cell>
        </row>
        <row r="118">
          <cell r="A118">
            <v>94</v>
          </cell>
          <cell r="B118" t="str">
            <v>{id:</v>
          </cell>
          <cell r="C118">
            <v>115</v>
          </cell>
          <cell r="D118" t="str">
            <v>,</v>
          </cell>
          <cell r="E118" t="str">
            <v xml:space="preserve">title: </v>
          </cell>
          <cell r="F118" t="str">
            <v>"</v>
          </cell>
          <cell r="G118" t="str">
            <v>Jerusalén reconstruida</v>
          </cell>
          <cell r="H118" t="str">
            <v>",</v>
          </cell>
          <cell r="I118" t="str">
            <v xml:space="preserve"> subtitle: </v>
          </cell>
          <cell r="J118" t="str">
            <v>"</v>
          </cell>
          <cell r="K118" t="str">
            <v>Tobias 13,11-17</v>
          </cell>
          <cell r="L118" t="str">
            <v xml:space="preserve">", </v>
          </cell>
          <cell r="M118" t="str">
            <v xml:space="preserve">category: </v>
          </cell>
          <cell r="N118" t="str">
            <v>"</v>
          </cell>
          <cell r="O118" t="str">
            <v>Precatecumenado</v>
          </cell>
          <cell r="P118" t="str">
            <v>"</v>
          </cell>
          <cell r="Q118" t="str">
            <v>, moments: [</v>
          </cell>
          <cell r="R118" t="str">
            <v>"</v>
          </cell>
          <cell r="S118" t="str">
            <v>Navidad</v>
          </cell>
          <cell r="T118" t="str">
            <v>", "</v>
          </cell>
          <cell r="U118" t="str">
            <v>Virgen</v>
          </cell>
          <cell r="V118" t="str">
            <v>", "</v>
          </cell>
          <cell r="W118" t="str">
            <v>Nuevo Testamento</v>
          </cell>
          <cell r="AD118" t="str">
            <v>"], url: "</v>
          </cell>
          <cell r="AE118" t="str">
            <v>/resucito/src/index.html?canto=jerusalenreconstruida</v>
          </cell>
          <cell r="AF118" t="str">
            <v>", content: "</v>
          </cell>
          <cell r="AG118" t="str">
            <v>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v>
          </cell>
          <cell r="AH118" t="str">
            <v>"},</v>
          </cell>
          <cell r="AI118" t="str">
            <v>j</v>
          </cell>
          <cell r="AJ118" t="str">
            <v>p</v>
          </cell>
          <cell r="AK118" t="str">
            <v>{id:115,title: "Jerusalén reconstruida", subtitle: "Tobias 13,11-17", category: "Precatecumenado", moments: ["Navidad", "Virgen", "Nuevo Testamento"], url: "/resucito/src/index.html?canto=jerusalenreconstruida", content: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v>
          </cell>
          <cell r="AL118" t="str">
            <v>JERUSALÉN RECONSTRUIDA</v>
          </cell>
          <cell r="AM118" t="str">
            <v>jerusalénreconstruida</v>
          </cell>
          <cell r="AN118" t="str">
            <v>Tobias 13,11-17</v>
          </cell>
          <cell r="AP118" t="str">
            <v>CANTO</v>
          </cell>
        </row>
        <row r="119">
          <cell r="A119">
            <v>95</v>
          </cell>
          <cell r="B119" t="str">
            <v>{id:</v>
          </cell>
          <cell r="C119">
            <v>116</v>
          </cell>
          <cell r="D119" t="str">
            <v>,</v>
          </cell>
          <cell r="E119" t="str">
            <v xml:space="preserve">title: </v>
          </cell>
          <cell r="F119" t="str">
            <v>"</v>
          </cell>
          <cell r="G119" t="str">
            <v>Jesús recorría todas las ciudades</v>
          </cell>
          <cell r="H119" t="str">
            <v>",</v>
          </cell>
          <cell r="I119" t="str">
            <v xml:space="preserve"> subtitle: </v>
          </cell>
          <cell r="J119" t="str">
            <v>"</v>
          </cell>
          <cell r="K119" t="str">
            <v xml:space="preserve">Mateo 9,35ss; 10 </v>
          </cell>
          <cell r="L119" t="str">
            <v xml:space="preserve">", </v>
          </cell>
          <cell r="M119" t="str">
            <v xml:space="preserve">category: </v>
          </cell>
          <cell r="N119" t="str">
            <v>"</v>
          </cell>
          <cell r="O119" t="str">
            <v>Precatecumenado</v>
          </cell>
          <cell r="P119" t="str">
            <v>"</v>
          </cell>
          <cell r="Q119" t="str">
            <v>, moments: [</v>
          </cell>
          <cell r="R119" t="str">
            <v>"</v>
          </cell>
          <cell r="S119" t="str">
            <v>Cuaresma</v>
          </cell>
          <cell r="AD119" t="str">
            <v>"], url: "</v>
          </cell>
          <cell r="AE119" t="str">
            <v>/resucito/src/index.html?canto=jesusrecorriatodaslasciudades</v>
          </cell>
          <cell r="AF119" t="str">
            <v>", content: "</v>
          </cell>
          <cell r="AG119" t="str">
            <v>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v>
          </cell>
          <cell r="AH119" t="str">
            <v>"},</v>
          </cell>
          <cell r="AI119" t="str">
            <v>j</v>
          </cell>
          <cell r="AJ119" t="str">
            <v>p</v>
          </cell>
          <cell r="AK119" t="str">
            <v>{id:116,title: "Jesús recorría todas las ciudades", subtitle: "Mateo 9,35ss; 10 ", category: "Precatecumenado", moments: ["Cuaresma"], url: "/resucito/src/index.html?canto=jesusrecorriatodaslasciudades", content: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v>
          </cell>
          <cell r="AL119" t="str">
            <v>JESÚS RECORRÍA TODAS LAS CIUDADES</v>
          </cell>
          <cell r="AM119" t="str">
            <v>jesúsrecorríatodaslasciudades</v>
          </cell>
          <cell r="AN119" t="str">
            <v xml:space="preserve">Mateo 9,35ss; 10 </v>
          </cell>
          <cell r="AP119" t="str">
            <v>CANTO</v>
          </cell>
        </row>
        <row r="120">
          <cell r="A120">
            <v>96</v>
          </cell>
          <cell r="B120" t="str">
            <v>{id:</v>
          </cell>
          <cell r="C120">
            <v>117</v>
          </cell>
          <cell r="D120" t="str">
            <v>,</v>
          </cell>
          <cell r="E120" t="str">
            <v xml:space="preserve">title: </v>
          </cell>
          <cell r="F120" t="str">
            <v>"</v>
          </cell>
          <cell r="G120" t="str">
            <v>La cordera de Dios</v>
          </cell>
          <cell r="H120" t="str">
            <v>",</v>
          </cell>
          <cell r="I120" t="str">
            <v xml:space="preserve"> subtitle: </v>
          </cell>
          <cell r="J120" t="str">
            <v>"</v>
          </cell>
          <cell r="K120" t="str">
            <v>Mateo 1,18s; 2,13s.18</v>
          </cell>
          <cell r="L120" t="str">
            <v xml:space="preserve">", </v>
          </cell>
          <cell r="M120" t="str">
            <v xml:space="preserve">category: </v>
          </cell>
          <cell r="N120" t="str">
            <v>"</v>
          </cell>
          <cell r="O120" t="str">
            <v>Precatecumenado</v>
          </cell>
          <cell r="P120" t="str">
            <v>"</v>
          </cell>
          <cell r="Q120" t="str">
            <v>, moments: [</v>
          </cell>
          <cell r="R120" t="str">
            <v>"</v>
          </cell>
          <cell r="S120" t="str">
            <v>Laudes/Visperas</v>
          </cell>
          <cell r="T120" t="str">
            <v>", "</v>
          </cell>
          <cell r="U120" t="str">
            <v>Comunión</v>
          </cell>
          <cell r="AD120" t="str">
            <v>"], url: "</v>
          </cell>
          <cell r="AE120" t="str">
            <v>/resucito/src/index.html?canto=lacorderadedios</v>
          </cell>
          <cell r="AF120" t="str">
            <v>", content: "</v>
          </cell>
          <cell r="AG120" t="str">
            <v>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v>
          </cell>
          <cell r="AH120" t="str">
            <v>"},</v>
          </cell>
          <cell r="AI120" t="str">
            <v>l</v>
          </cell>
          <cell r="AJ120" t="str">
            <v>p</v>
          </cell>
          <cell r="AK120" t="str">
            <v>{id:117,title: "La cordera de Dios", subtitle: "Mateo 1,18s; 2,13s.18", category: "Precatecumenado", moments: ["Laudes/Visperas", "Comunión"], url: "/resucito/src/index.html?canto=lacorderadedios", content: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v>
          </cell>
          <cell r="AL120" t="str">
            <v>LA CORDERA DE DIOS</v>
          </cell>
          <cell r="AM120" t="str">
            <v>lacorderadedios</v>
          </cell>
          <cell r="AN120" t="str">
            <v>Mateo 1,18s; 2,13s.18</v>
          </cell>
          <cell r="AP120" t="str">
            <v>CANTO</v>
          </cell>
        </row>
        <row r="121">
          <cell r="A121">
            <v>97</v>
          </cell>
          <cell r="B121" t="str">
            <v>{id:</v>
          </cell>
          <cell r="C121">
            <v>118</v>
          </cell>
          <cell r="D121" t="str">
            <v>,</v>
          </cell>
          <cell r="E121" t="str">
            <v xml:space="preserve">title: </v>
          </cell>
          <cell r="F121" t="str">
            <v>"</v>
          </cell>
          <cell r="G121" t="str">
            <v>La espada</v>
          </cell>
          <cell r="H121" t="str">
            <v>",</v>
          </cell>
          <cell r="I121" t="str">
            <v xml:space="preserve"> subtitle: </v>
          </cell>
          <cell r="J121" t="str">
            <v>"</v>
          </cell>
          <cell r="K121" t="str">
            <v>Ezequiel 21,14-22</v>
          </cell>
          <cell r="L121" t="str">
            <v xml:space="preserve">", </v>
          </cell>
          <cell r="M121" t="str">
            <v xml:space="preserve">category: </v>
          </cell>
          <cell r="N121" t="str">
            <v>"</v>
          </cell>
          <cell r="O121" t="str">
            <v>Precatecumenado</v>
          </cell>
          <cell r="P121" t="str">
            <v>"</v>
          </cell>
          <cell r="Q121" t="str">
            <v>, moments: [</v>
          </cell>
          <cell r="R121" t="str">
            <v>"</v>
          </cell>
          <cell r="S121" t="str">
            <v>Virgen</v>
          </cell>
          <cell r="AD121" t="str">
            <v>"], url: "</v>
          </cell>
          <cell r="AE121" t="str">
            <v>/resucito/src/index.html?canto=laespada</v>
          </cell>
          <cell r="AF121" t="str">
            <v>", content: "</v>
          </cell>
          <cell r="AG121" t="str">
            <v>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v>
          </cell>
          <cell r="AH121" t="str">
            <v>"},</v>
          </cell>
          <cell r="AI121" t="str">
            <v>l</v>
          </cell>
          <cell r="AJ121" t="str">
            <v>p</v>
          </cell>
          <cell r="AK121" t="str">
            <v>{id:118,title: "La espada", subtitle: "Ezequiel 21,14-22", category: "Precatecumenado", moments: ["Virgen"], url: "/resucito/src/index.html?canto=laespada", content: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v>
          </cell>
          <cell r="AL121" t="str">
            <v>LA ESPADA</v>
          </cell>
          <cell r="AM121" t="str">
            <v>laespada</v>
          </cell>
          <cell r="AN121" t="str">
            <v>Ezequiel 21,14-22</v>
          </cell>
          <cell r="AP121" t="str">
            <v>CANTO</v>
          </cell>
        </row>
        <row r="122">
          <cell r="A122">
            <v>98</v>
          </cell>
          <cell r="B122" t="str">
            <v>{id:</v>
          </cell>
          <cell r="C122">
            <v>119</v>
          </cell>
          <cell r="D122" t="str">
            <v>,</v>
          </cell>
          <cell r="E122" t="str">
            <v xml:space="preserve">title: </v>
          </cell>
          <cell r="F122" t="str">
            <v>"</v>
          </cell>
          <cell r="G122" t="str">
            <v>La marcha es dura</v>
          </cell>
          <cell r="H122" t="str">
            <v>",</v>
          </cell>
          <cell r="I122" t="str">
            <v xml:space="preserve"> subtitle: </v>
          </cell>
          <cell r="J122" t="str">
            <v>"</v>
          </cell>
          <cell r="K122" t="str">
            <v>Espiritual negro «Go down, Moses»</v>
          </cell>
          <cell r="L122" t="str">
            <v xml:space="preserve">", </v>
          </cell>
          <cell r="M122" t="str">
            <v xml:space="preserve">category: </v>
          </cell>
          <cell r="N122" t="str">
            <v>"</v>
          </cell>
          <cell r="O122" t="str">
            <v>Precatecumenado</v>
          </cell>
          <cell r="P122" t="str">
            <v>"</v>
          </cell>
          <cell r="Q122" t="str">
            <v>, moments: [</v>
          </cell>
          <cell r="R122" t="str">
            <v>"</v>
          </cell>
          <cell r="S122" t="str">
            <v>Final</v>
          </cell>
          <cell r="T122" t="str">
            <v>", "</v>
          </cell>
          <cell r="U122" t="str">
            <v>Nuevo Testamento</v>
          </cell>
          <cell r="AD122" t="str">
            <v>"], url: "</v>
          </cell>
          <cell r="AE122" t="str">
            <v>/resucito/src/index.html?canto=lamarchaesdura</v>
          </cell>
          <cell r="AF122" t="str">
            <v>", content: "</v>
          </cell>
          <cell r="AG122" t="str">
            <v>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v>
          </cell>
          <cell r="AH122" t="str">
            <v>"},</v>
          </cell>
          <cell r="AI122" t="str">
            <v>l</v>
          </cell>
          <cell r="AJ122" t="str">
            <v>p</v>
          </cell>
          <cell r="AK122" t="str">
            <v>{id:119,title: "La marcha es dura", subtitle: "Espiritual negro «Go down, Moses»", category: "Precatecumenado", moments: ["Final", "Nuevo Testamento"], url: "/resucito/src/index.html?canto=lamarchaesdura", content: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v>
          </cell>
          <cell r="AL122" t="str">
            <v>LA MARCHA ES DURA</v>
          </cell>
          <cell r="AM122" t="str">
            <v>lamarchaesdura</v>
          </cell>
          <cell r="AN122" t="str">
            <v>Espiritual negro «Go down, Moses»</v>
          </cell>
          <cell r="AP122" t="str">
            <v>CANTO</v>
          </cell>
        </row>
        <row r="123">
          <cell r="A123">
            <v>242</v>
          </cell>
          <cell r="B123" t="str">
            <v>{id:</v>
          </cell>
          <cell r="C123">
            <v>120</v>
          </cell>
          <cell r="D123" t="str">
            <v>,</v>
          </cell>
          <cell r="E123" t="str">
            <v xml:space="preserve">title: </v>
          </cell>
          <cell r="F123" t="str">
            <v>"</v>
          </cell>
          <cell r="G123" t="str">
            <v>La paloma voló</v>
          </cell>
          <cell r="H123" t="str">
            <v>",</v>
          </cell>
          <cell r="I123" t="str">
            <v xml:space="preserve"> subtitle: </v>
          </cell>
          <cell r="J123" t="str">
            <v>"</v>
          </cell>
          <cell r="K123" t="str">
            <v>Oda XXIV de Salomón</v>
          </cell>
          <cell r="L123" t="str">
            <v xml:space="preserve">", </v>
          </cell>
          <cell r="M123" t="str">
            <v xml:space="preserve">category: </v>
          </cell>
          <cell r="N123" t="str">
            <v>"</v>
          </cell>
          <cell r="O123" t="str">
            <v>Eleccion</v>
          </cell>
          <cell r="P123" t="str">
            <v>"</v>
          </cell>
          <cell r="Q123" t="str">
            <v>, moments: [</v>
          </cell>
          <cell r="R123" t="str">
            <v>"</v>
          </cell>
          <cell r="S123" t="str">
            <v>Comunión</v>
          </cell>
          <cell r="T123" t="str">
            <v>", "</v>
          </cell>
          <cell r="U123" t="str">
            <v>Antiguo Testamento</v>
          </cell>
          <cell r="AD123" t="str">
            <v>"], url: "</v>
          </cell>
          <cell r="AE123" t="str">
            <v>/resucito/src/index.html?canto=lapalomavolo</v>
          </cell>
          <cell r="AF123" t="str">
            <v>", content: "</v>
          </cell>
          <cell r="AG123" t="str">
            <v>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v>
          </cell>
          <cell r="AH123" t="str">
            <v>"},</v>
          </cell>
          <cell r="AI123" t="str">
            <v>l</v>
          </cell>
          <cell r="AJ123" t="str">
            <v>e</v>
          </cell>
          <cell r="AK123" t="str">
            <v>{id:120,title: "La paloma voló", subtitle: "Oda XXIV de Salomón", category: "Eleccion", moments: ["Comunión", "Antiguo Testamento"], url: "/resucito/src/index.html?canto=lapalomavolo", content: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v>
          </cell>
          <cell r="AL123" t="str">
            <v>LA PALOMA VOLÓ</v>
          </cell>
          <cell r="AM123" t="str">
            <v>lapalomavoló</v>
          </cell>
          <cell r="AN123" t="str">
            <v>Oda XXIV de Salomón</v>
          </cell>
          <cell r="AP123" t="str">
            <v>CANTO</v>
          </cell>
        </row>
        <row r="124">
          <cell r="A124">
            <v>99</v>
          </cell>
          <cell r="B124" t="str">
            <v>{id:</v>
          </cell>
          <cell r="C124">
            <v>121</v>
          </cell>
          <cell r="D124" t="str">
            <v>,</v>
          </cell>
          <cell r="E124" t="str">
            <v xml:space="preserve">title: </v>
          </cell>
          <cell r="F124" t="str">
            <v>"</v>
          </cell>
          <cell r="G124" t="str">
            <v>La Salve</v>
          </cell>
          <cell r="H124" t="str">
            <v>",</v>
          </cell>
          <cell r="I124" t="str">
            <v xml:space="preserve"> subtitle: </v>
          </cell>
          <cell r="J124" t="str">
            <v>"</v>
          </cell>
          <cell r="K124" t="str">
            <v>Himno lat. «Salve Regina»</v>
          </cell>
          <cell r="L124" t="str">
            <v xml:space="preserve">", </v>
          </cell>
          <cell r="M124" t="str">
            <v xml:space="preserve">category: </v>
          </cell>
          <cell r="N124" t="str">
            <v>"</v>
          </cell>
          <cell r="O124" t="str">
            <v>Precatecumenado</v>
          </cell>
          <cell r="P124" t="str">
            <v>"</v>
          </cell>
          <cell r="Q124" t="str">
            <v>, moments: [</v>
          </cell>
          <cell r="R124" t="str">
            <v>"</v>
          </cell>
          <cell r="S124" t="str">
            <v>Cuaresma</v>
          </cell>
          <cell r="T124" t="str">
            <v>", "</v>
          </cell>
          <cell r="U124" t="str">
            <v>Laudes/Visperas</v>
          </cell>
          <cell r="V124" t="str">
            <v>", "</v>
          </cell>
          <cell r="W124" t="str">
            <v>Nuevo Testamento</v>
          </cell>
          <cell r="AD124" t="str">
            <v>"], url: "</v>
          </cell>
          <cell r="AE124" t="str">
            <v>/resucito/src/index.html?canto=lasalve</v>
          </cell>
          <cell r="AF124" t="str">
            <v>", content: "</v>
          </cell>
          <cell r="AG124" t="str">
            <v>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v>
          </cell>
          <cell r="AH124" t="str">
            <v>"},</v>
          </cell>
          <cell r="AI124" t="str">
            <v>l</v>
          </cell>
          <cell r="AJ124" t="str">
            <v>p</v>
          </cell>
          <cell r="AK124" t="str">
            <v>{id:121,title: "La Salve", subtitle: "Himno lat. «Salve Regina»", category: "Precatecumenado", moments: ["Cuaresma", "Laudes/Visperas", "Nuevo Testamento"], url: "/resucito/src/index.html?canto=lasalve", content: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v>
          </cell>
          <cell r="AL124" t="str">
            <v>LA SALVE</v>
          </cell>
          <cell r="AM124" t="str">
            <v>lasalve</v>
          </cell>
          <cell r="AN124" t="str">
            <v>Himno lat. «Salve Regina»</v>
          </cell>
          <cell r="AP124" t="str">
            <v>CANTO</v>
          </cell>
        </row>
        <row r="125">
          <cell r="A125">
            <v>100</v>
          </cell>
          <cell r="B125" t="str">
            <v>{id:</v>
          </cell>
          <cell r="C125">
            <v>122</v>
          </cell>
          <cell r="D125" t="str">
            <v>,</v>
          </cell>
          <cell r="E125" t="str">
            <v xml:space="preserve">title: </v>
          </cell>
          <cell r="F125" t="str">
            <v>"</v>
          </cell>
          <cell r="G125" t="str">
            <v>La siega de las naciones</v>
          </cell>
          <cell r="H125" t="str">
            <v>",</v>
          </cell>
          <cell r="I125" t="str">
            <v xml:space="preserve"> subtitle: </v>
          </cell>
          <cell r="J125" t="str">
            <v>"</v>
          </cell>
          <cell r="K125" t="str">
            <v>Juan 4,31-38</v>
          </cell>
          <cell r="L125" t="str">
            <v xml:space="preserve">", </v>
          </cell>
          <cell r="M125" t="str">
            <v xml:space="preserve">category: </v>
          </cell>
          <cell r="N125" t="str">
            <v>"</v>
          </cell>
          <cell r="O125" t="str">
            <v>Precatecumenado</v>
          </cell>
          <cell r="P125" t="str">
            <v>"</v>
          </cell>
          <cell r="Q125" t="str">
            <v>, moments: [</v>
          </cell>
          <cell r="R125" t="str">
            <v>"</v>
          </cell>
          <cell r="AD125" t="str">
            <v>"], url: "</v>
          </cell>
          <cell r="AE125" t="str">
            <v>/resucito/src/index.html?canto=lasiegadelasnaciones</v>
          </cell>
          <cell r="AF125" t="str">
            <v>", content: "</v>
          </cell>
          <cell r="AG125" t="str">
            <v>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v>
          </cell>
          <cell r="AH125" t="str">
            <v>"},</v>
          </cell>
          <cell r="AI125" t="str">
            <v>l</v>
          </cell>
          <cell r="AJ125" t="str">
            <v>p</v>
          </cell>
          <cell r="AK125" t="str">
            <v>{id:122,title: "La siega de las naciones", subtitle: "Juan 4,31-38", category: "Precatecumenado", moments: [""], url: "/resucito/src/index.html?canto=lasiegadelasnaciones", content: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v>
          </cell>
          <cell r="AL125" t="str">
            <v>LA SIEGA DE LAS NACIONES</v>
          </cell>
          <cell r="AM125" t="str">
            <v>lasiegadelasnaciones</v>
          </cell>
          <cell r="AN125" t="str">
            <v>Juan 4,31-38</v>
          </cell>
          <cell r="AP125" t="str">
            <v>CANTO</v>
          </cell>
        </row>
        <row r="126">
          <cell r="A126">
            <v>101</v>
          </cell>
          <cell r="B126" t="str">
            <v>{id:</v>
          </cell>
          <cell r="C126">
            <v>123</v>
          </cell>
          <cell r="D126" t="str">
            <v>,</v>
          </cell>
          <cell r="E126" t="str">
            <v xml:space="preserve">title: </v>
          </cell>
          <cell r="F126" t="str">
            <v>"</v>
          </cell>
          <cell r="G126" t="str">
            <v>La voz de mi amado</v>
          </cell>
          <cell r="H126" t="str">
            <v>",</v>
          </cell>
          <cell r="I126" t="str">
            <v xml:space="preserve"> subtitle: </v>
          </cell>
          <cell r="J126" t="str">
            <v>"</v>
          </cell>
          <cell r="K126" t="str">
            <v>Cantar de los Cantares 2,8-17</v>
          </cell>
          <cell r="L126" t="str">
            <v xml:space="preserve">", </v>
          </cell>
          <cell r="M126" t="str">
            <v xml:space="preserve">category: </v>
          </cell>
          <cell r="N126" t="str">
            <v>"</v>
          </cell>
          <cell r="O126" t="str">
            <v>Precatecumenado</v>
          </cell>
          <cell r="P126" t="str">
            <v>"</v>
          </cell>
          <cell r="Q126" t="str">
            <v>, moments: [</v>
          </cell>
          <cell r="R126" t="str">
            <v>"</v>
          </cell>
          <cell r="AD126" t="str">
            <v>"], url: "</v>
          </cell>
          <cell r="AE126" t="str">
            <v>/resucito/src/index.html?canto=lavozdemiamado</v>
          </cell>
          <cell r="AF126" t="str">
            <v>", content: "</v>
          </cell>
          <cell r="AG126" t="str">
            <v>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v>
          </cell>
          <cell r="AH126" t="str">
            <v>"},</v>
          </cell>
          <cell r="AI126" t="str">
            <v>l</v>
          </cell>
          <cell r="AJ126" t="str">
            <v>p</v>
          </cell>
          <cell r="AK126" t="str">
            <v>{id:123,title: "La voz de mi amado", subtitle: "Cantar de los Cantares 2,8-17", category: "Precatecumenado", moments: [""], url: "/resucito/src/index.html?canto=lavozdemiamado", content: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v>
          </cell>
          <cell r="AL126" t="str">
            <v>LA VOZ DE MI AMADO</v>
          </cell>
          <cell r="AM126" t="str">
            <v>lavozdemiamado</v>
          </cell>
          <cell r="AN126" t="str">
            <v>Cantar de los Cantares 2,8-17</v>
          </cell>
          <cell r="AP126" t="str">
            <v>CANTO</v>
          </cell>
        </row>
        <row r="127">
          <cell r="A127">
            <v>102</v>
          </cell>
          <cell r="B127" t="str">
            <v>{id:</v>
          </cell>
          <cell r="C127">
            <v>124</v>
          </cell>
          <cell r="D127" t="str">
            <v>,</v>
          </cell>
          <cell r="E127" t="str">
            <v xml:space="preserve">title: </v>
          </cell>
          <cell r="F127" t="str">
            <v>"</v>
          </cell>
          <cell r="G127" t="str">
            <v>Las armas de la luz</v>
          </cell>
          <cell r="H127" t="str">
            <v>",</v>
          </cell>
          <cell r="I127" t="str">
            <v xml:space="preserve"> subtitle: </v>
          </cell>
          <cell r="J127" t="str">
            <v>"</v>
          </cell>
          <cell r="K127" t="str">
            <v>cf Efesios 6,11.ss</v>
          </cell>
          <cell r="L127" t="str">
            <v xml:space="preserve">", </v>
          </cell>
          <cell r="M127" t="str">
            <v xml:space="preserve">category: </v>
          </cell>
          <cell r="N127" t="str">
            <v>"</v>
          </cell>
          <cell r="O127" t="str">
            <v>Precatecumenado</v>
          </cell>
          <cell r="P127" t="str">
            <v>"</v>
          </cell>
          <cell r="Q127" t="str">
            <v>, moments: [</v>
          </cell>
          <cell r="R127" t="str">
            <v>"</v>
          </cell>
          <cell r="AD127" t="str">
            <v>"], url: "</v>
          </cell>
          <cell r="AE127" t="str">
            <v>/resucito/src/index.html?canto=lasarmasdelaluz</v>
          </cell>
          <cell r="AF127" t="str">
            <v>", content: "</v>
          </cell>
          <cell r="AG127" t="str">
            <v>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v>
          </cell>
          <cell r="AH127" t="str">
            <v>"},</v>
          </cell>
          <cell r="AI127" t="str">
            <v>l</v>
          </cell>
          <cell r="AJ127" t="str">
            <v>p</v>
          </cell>
          <cell r="AK127" t="str">
            <v>{id:124,title: "Las armas de la luz", subtitle: "cf Efesios 6,11.ss", category: "Precatecumenado", moments: [""], url: "/resucito/src/index.html?canto=lasarmasdelaluz", content: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v>
          </cell>
          <cell r="AL127" t="str">
            <v>LAS ARMAS DE LA LUZ</v>
          </cell>
          <cell r="AM127" t="str">
            <v>lasarmasdelaluz</v>
          </cell>
          <cell r="AN127" t="str">
            <v>cf Efesios 6,11.ss</v>
          </cell>
          <cell r="AP127" t="str">
            <v>CANTO</v>
          </cell>
        </row>
        <row r="128">
          <cell r="A128">
            <v>103</v>
          </cell>
          <cell r="B128" t="str">
            <v>{id:</v>
          </cell>
          <cell r="C128">
            <v>125</v>
          </cell>
          <cell r="D128" t="str">
            <v>,</v>
          </cell>
          <cell r="E128" t="str">
            <v xml:space="preserve">title: </v>
          </cell>
          <cell r="F128" t="str">
            <v>"</v>
          </cell>
          <cell r="G128" t="str">
            <v>Lauda Sión</v>
          </cell>
          <cell r="H128" t="str">
            <v>",</v>
          </cell>
          <cell r="I128" t="str">
            <v xml:space="preserve"> subtitle: </v>
          </cell>
          <cell r="J128" t="str">
            <v>"</v>
          </cell>
          <cell r="K128" t="str">
            <v xml:space="preserve">Secuencia del Corpus Christi (Santo Tomas de Aquino) </v>
          </cell>
          <cell r="L128" t="str">
            <v xml:space="preserve">", </v>
          </cell>
          <cell r="M128" t="str">
            <v xml:space="preserve">category: </v>
          </cell>
          <cell r="N128" t="str">
            <v>"</v>
          </cell>
          <cell r="O128" t="str">
            <v>Precatecumenado</v>
          </cell>
          <cell r="P128" t="str">
            <v>"</v>
          </cell>
          <cell r="Q128" t="str">
            <v>, moments: [</v>
          </cell>
          <cell r="R128" t="str">
            <v>"</v>
          </cell>
          <cell r="AD128" t="str">
            <v>"], url: "</v>
          </cell>
          <cell r="AE128" t="str">
            <v>/resucito/src/index.html?canto=laudasion</v>
          </cell>
          <cell r="AF128" t="str">
            <v>", content: "</v>
          </cell>
          <cell r="AG128" t="str">
            <v>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v>
          </cell>
          <cell r="AH128" t="str">
            <v>"},</v>
          </cell>
          <cell r="AI128" t="str">
            <v>l</v>
          </cell>
          <cell r="AJ128" t="str">
            <v>p</v>
          </cell>
          <cell r="AK128" t="str">
            <v>{id:125,title: "Lauda Sión", subtitle: "Secuencia del Corpus Christi (Santo Tomas de Aquino) ", category: "Precatecumenado", moments: [""], url: "/resucito/src/index.html?canto=laudasion", content: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v>
          </cell>
          <cell r="AL128" t="str">
            <v>LAUDA SIÓN</v>
          </cell>
          <cell r="AM128" t="str">
            <v>laudasión</v>
          </cell>
          <cell r="AN128" t="str">
            <v xml:space="preserve">Secuencia del Corpus Christi (Santo Tomas de Aquino) </v>
          </cell>
          <cell r="AP128" t="str">
            <v>CANTO</v>
          </cell>
        </row>
        <row r="129">
          <cell r="A129">
            <v>189</v>
          </cell>
          <cell r="B129" t="str">
            <v>{id:</v>
          </cell>
          <cell r="C129">
            <v>126</v>
          </cell>
          <cell r="D129" t="str">
            <v>,</v>
          </cell>
          <cell r="E129" t="str">
            <v xml:space="preserve">title: </v>
          </cell>
          <cell r="F129" t="str">
            <v>"</v>
          </cell>
          <cell r="G129" t="str">
            <v>Letanías de los santos</v>
          </cell>
          <cell r="H129" t="str">
            <v>",</v>
          </cell>
          <cell r="I129" t="str">
            <v xml:space="preserve"> subtitle: </v>
          </cell>
          <cell r="J129" t="str">
            <v>"</v>
          </cell>
          <cell r="K129" t="str">
            <v>De la liturgia bautismal de la Vigilia Pascual</v>
          </cell>
          <cell r="L129" t="str">
            <v xml:space="preserve">", </v>
          </cell>
          <cell r="M129" t="str">
            <v xml:space="preserve">category: </v>
          </cell>
          <cell r="N129" t="str">
            <v>"</v>
          </cell>
          <cell r="O129" t="str">
            <v>Liturgia</v>
          </cell>
          <cell r="P129" t="str">
            <v>"</v>
          </cell>
          <cell r="Q129" t="str">
            <v>, moments: [</v>
          </cell>
          <cell r="R129" t="str">
            <v>"</v>
          </cell>
          <cell r="AD129" t="str">
            <v>"], url: "</v>
          </cell>
          <cell r="AE129" t="str">
            <v>/resucito/src/index.html?canto=letaniasdelossantos</v>
          </cell>
          <cell r="AF129" t="str">
            <v>", content: "</v>
          </cell>
          <cell r="AG129" t="str">
            <v>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v>
          </cell>
          <cell r="AH129" t="str">
            <v>"},</v>
          </cell>
          <cell r="AI129" t="str">
            <v>l</v>
          </cell>
          <cell r="AJ129" t="str">
            <v>l</v>
          </cell>
          <cell r="AK129" t="str">
            <v>{id:126,title: "Letanías de los santos", subtitle: "De la liturgia bautismal de la Vigilia Pascual", category: "Liturgia", moments: [""], url: "/resucito/src/index.html?canto=letaniasdelossantos", content: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v>
          </cell>
          <cell r="AL129" t="str">
            <v>LETANÍAS DE LOS SANTOS</v>
          </cell>
          <cell r="AM129" t="str">
            <v>letaníasdelossantos</v>
          </cell>
          <cell r="AN129" t="str">
            <v>De la liturgia bautismal de la Vigilia Pascual</v>
          </cell>
          <cell r="AP129" t="str">
            <v>CANTO</v>
          </cell>
        </row>
        <row r="130">
          <cell r="A130">
            <v>191</v>
          </cell>
          <cell r="B130" t="str">
            <v>{id:</v>
          </cell>
          <cell r="C130">
            <v>127</v>
          </cell>
          <cell r="D130" t="str">
            <v>,</v>
          </cell>
          <cell r="E130" t="str">
            <v xml:space="preserve">title: </v>
          </cell>
          <cell r="F130" t="str">
            <v>"</v>
          </cell>
          <cell r="G130" t="str">
            <v>Letanías penitenciales I</v>
          </cell>
          <cell r="H130" t="str">
            <v>",</v>
          </cell>
          <cell r="I130" t="str">
            <v xml:space="preserve"> subtitle: </v>
          </cell>
          <cell r="J130" t="str">
            <v>"</v>
          </cell>
          <cell r="K130" t="str">
            <v>Letanía para la Celebración Penitencial – modelo abreviado</v>
          </cell>
          <cell r="L130" t="str">
            <v xml:space="preserve">", </v>
          </cell>
          <cell r="M130" t="str">
            <v xml:space="preserve">category: </v>
          </cell>
          <cell r="N130" t="str">
            <v>"</v>
          </cell>
          <cell r="O130" t="str">
            <v>Liturgia</v>
          </cell>
          <cell r="P130" t="str">
            <v>"</v>
          </cell>
          <cell r="Q130" t="str">
            <v>, moments: [</v>
          </cell>
          <cell r="R130" t="str">
            <v>"</v>
          </cell>
          <cell r="S130" t="str">
            <v>Cuaresma</v>
          </cell>
          <cell r="T130" t="str">
            <v>", "</v>
          </cell>
          <cell r="U130" t="str">
            <v>Laudes/Visperas</v>
          </cell>
          <cell r="V130" t="str">
            <v>", "</v>
          </cell>
          <cell r="W130" t="str">
            <v>Entrada</v>
          </cell>
          <cell r="X130" t="str">
            <v>", "</v>
          </cell>
          <cell r="Y130" t="str">
            <v>Antiguo Testamento</v>
          </cell>
          <cell r="AD130" t="str">
            <v>"], url: "</v>
          </cell>
          <cell r="AE130" t="str">
            <v>/resucito/src/index.html?canto=letaniaspenitencialesi</v>
          </cell>
          <cell r="AF130" t="str">
            <v>", content: "</v>
          </cell>
          <cell r="AG130" t="str">
            <v>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v>
          </cell>
          <cell r="AH130" t="str">
            <v>"},</v>
          </cell>
          <cell r="AI130" t="str">
            <v>l</v>
          </cell>
          <cell r="AJ130" t="str">
            <v>l</v>
          </cell>
          <cell r="AK130" t="str">
            <v>{id:127,title: "Letanías penitenciales I", subtitle: "Letanía para la Celebración Penitencial – modelo abreviado", category: "Liturgia", moments: ["Cuaresma", "Laudes/Visperas", "Entrada", "Antiguo Testamento"], url: "/resucito/src/index.html?canto=letaniaspenitencialesi", content: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v>
          </cell>
          <cell r="AL130" t="str">
            <v>LETANÍAS PENITENCIALES I</v>
          </cell>
          <cell r="AM130" t="str">
            <v>letaníaspenitencialesi</v>
          </cell>
          <cell r="AN130" t="str">
            <v>Letanía para la Celebración Penitencial – modelo abreviado</v>
          </cell>
          <cell r="AP130" t="str">
            <v>CANTO</v>
          </cell>
        </row>
        <row r="131">
          <cell r="A131">
            <v>192</v>
          </cell>
          <cell r="B131" t="str">
            <v>{id:</v>
          </cell>
          <cell r="C131">
            <v>128</v>
          </cell>
          <cell r="D131" t="str">
            <v>,</v>
          </cell>
          <cell r="E131" t="str">
            <v xml:space="preserve">title: </v>
          </cell>
          <cell r="F131" t="str">
            <v>"</v>
          </cell>
          <cell r="G131" t="str">
            <v>Letanías penitenciales II</v>
          </cell>
          <cell r="H131" t="str">
            <v>",</v>
          </cell>
          <cell r="I131" t="str">
            <v xml:space="preserve"> subtitle: </v>
          </cell>
          <cell r="J131" t="str">
            <v>"</v>
          </cell>
          <cell r="K131" t="str">
            <v>Letanía para la Celebración Penitencial</v>
          </cell>
          <cell r="L131" t="str">
            <v xml:space="preserve">", </v>
          </cell>
          <cell r="M131" t="str">
            <v xml:space="preserve">category: </v>
          </cell>
          <cell r="N131" t="str">
            <v>"</v>
          </cell>
          <cell r="O131" t="str">
            <v>Liturgia</v>
          </cell>
          <cell r="P131" t="str">
            <v>"</v>
          </cell>
          <cell r="Q131" t="str">
            <v>, moments: [</v>
          </cell>
          <cell r="R131" t="str">
            <v>"</v>
          </cell>
          <cell r="S131" t="str">
            <v>Cuaresma</v>
          </cell>
          <cell r="T131" t="str">
            <v>", "</v>
          </cell>
          <cell r="U131" t="str">
            <v>Laudes/Visperas</v>
          </cell>
          <cell r="V131" t="str">
            <v>", "</v>
          </cell>
          <cell r="W131" t="str">
            <v>Entrada</v>
          </cell>
          <cell r="AD131" t="str">
            <v>"], url: "</v>
          </cell>
          <cell r="AE131" t="str">
            <v>/resucito/src/index.html?canto=letaniaspenitencialesii</v>
          </cell>
          <cell r="AF131" t="str">
            <v>", content: "</v>
          </cell>
          <cell r="AG131" t="str">
            <v>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v>
          </cell>
          <cell r="AH131" t="str">
            <v>"},</v>
          </cell>
          <cell r="AI131" t="str">
            <v>l</v>
          </cell>
          <cell r="AJ131" t="str">
            <v>l</v>
          </cell>
          <cell r="AK131" t="str">
            <v>{id:128,title: "Letanías penitenciales II", subtitle: "Letanía para la Celebración Penitencial", category: "Liturgia", moments: ["Cuaresma", "Laudes/Visperas", "Entrada"], url: "/resucito/src/index.html?canto=letaniaspenitencialesii", content: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v>
          </cell>
          <cell r="AL131" t="str">
            <v>LETANÍAS PENITENCIALES II</v>
          </cell>
          <cell r="AM131" t="str">
            <v>letaníaspenitencialesii</v>
          </cell>
          <cell r="AN131" t="str">
            <v>Letanía para la Celebración Penitencial</v>
          </cell>
          <cell r="AP131" t="str">
            <v>CANTO</v>
          </cell>
        </row>
        <row r="132">
          <cell r="A132">
            <v>105</v>
          </cell>
          <cell r="B132" t="str">
            <v>{id:</v>
          </cell>
          <cell r="C132">
            <v>129</v>
          </cell>
          <cell r="D132" t="str">
            <v>,</v>
          </cell>
          <cell r="E132" t="str">
            <v xml:space="preserve">title: </v>
          </cell>
          <cell r="F132" t="str">
            <v>"</v>
          </cell>
          <cell r="G132" t="str">
            <v>Levanto mis ojos a los montes</v>
          </cell>
          <cell r="H132" t="str">
            <v>",</v>
          </cell>
          <cell r="I132" t="str">
            <v xml:space="preserve"> subtitle: </v>
          </cell>
          <cell r="J132" t="str">
            <v>"</v>
          </cell>
          <cell r="K132" t="str">
            <v>Sal 121 (120)</v>
          </cell>
          <cell r="L132" t="str">
            <v xml:space="preserve">", </v>
          </cell>
          <cell r="M132" t="str">
            <v xml:space="preserve">category: </v>
          </cell>
          <cell r="N132" t="str">
            <v>"</v>
          </cell>
          <cell r="O132" t="str">
            <v>Precatecumenado</v>
          </cell>
          <cell r="P132" t="str">
            <v>"</v>
          </cell>
          <cell r="Q132" t="str">
            <v>, moments: [</v>
          </cell>
          <cell r="R132" t="str">
            <v>"</v>
          </cell>
          <cell r="S132" t="str">
            <v>Adviento</v>
          </cell>
          <cell r="T132" t="str">
            <v>", "</v>
          </cell>
          <cell r="U132" t="str">
            <v>Pentecostés</v>
          </cell>
          <cell r="V132" t="str">
            <v>", "</v>
          </cell>
          <cell r="W132" t="str">
            <v>Final</v>
          </cell>
          <cell r="X132" t="str">
            <v>", "</v>
          </cell>
          <cell r="Y132" t="str">
            <v>Nuevo Testamento</v>
          </cell>
          <cell r="AD132" t="str">
            <v>"], url: "</v>
          </cell>
          <cell r="AE132" t="str">
            <v>/resucito/src/index.html?canto=levantomisojosalosmontes</v>
          </cell>
          <cell r="AF132" t="str">
            <v>", content: "</v>
          </cell>
          <cell r="AG132" t="str">
            <v>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v>
          </cell>
          <cell r="AH132" t="str">
            <v>"},</v>
          </cell>
          <cell r="AI132" t="str">
            <v>l</v>
          </cell>
          <cell r="AJ132" t="str">
            <v>p</v>
          </cell>
          <cell r="AK132" t="str">
            <v>{id:129,title: "Levanto mis ojos a los montes", subtitle: "Sal 121 (120)", category: "Precatecumenado", moments: ["Adviento", "Pentecostés", "Final", "Nuevo Testamento"], url: "/resucito/src/index.html?canto=levantomisojosalosmontes", content: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v>
          </cell>
          <cell r="AL132" t="str">
            <v>LEVANTO MIS OJOS A LOS MONTES</v>
          </cell>
          <cell r="AM132" t="str">
            <v>levantomisojosalosmontes</v>
          </cell>
          <cell r="AN132" t="str">
            <v>Sal 121 (120)</v>
          </cell>
          <cell r="AP132" t="str">
            <v>CANTO</v>
          </cell>
        </row>
        <row r="133">
          <cell r="A133">
            <v>106</v>
          </cell>
          <cell r="B133" t="str">
            <v>{id:</v>
          </cell>
          <cell r="C133">
            <v>131</v>
          </cell>
          <cell r="D133" t="str">
            <v>,</v>
          </cell>
          <cell r="E133" t="str">
            <v xml:space="preserve">title: </v>
          </cell>
          <cell r="F133" t="str">
            <v>"</v>
          </cell>
          <cell r="G133" t="str">
            <v>Llegue hasta tu presencia mi clamor</v>
          </cell>
          <cell r="H133" t="str">
            <v>",</v>
          </cell>
          <cell r="I133" t="str">
            <v xml:space="preserve"> subtitle: </v>
          </cell>
          <cell r="J133" t="str">
            <v>"</v>
          </cell>
          <cell r="K133" t="str">
            <v>Sal 119 (118)</v>
          </cell>
          <cell r="L133" t="str">
            <v xml:space="preserve">", </v>
          </cell>
          <cell r="M133" t="str">
            <v xml:space="preserve">category: </v>
          </cell>
          <cell r="N133" t="str">
            <v>"</v>
          </cell>
          <cell r="O133" t="str">
            <v>Precatecumenado</v>
          </cell>
          <cell r="P133" t="str">
            <v>"</v>
          </cell>
          <cell r="Q133" t="str">
            <v>, moments: [</v>
          </cell>
          <cell r="R133" t="str">
            <v>"</v>
          </cell>
          <cell r="S133" t="str">
            <v>Virgen</v>
          </cell>
          <cell r="T133" t="str">
            <v>", "</v>
          </cell>
          <cell r="U133" t="str">
            <v>Laudes/Visperas</v>
          </cell>
          <cell r="V133" t="str">
            <v>", "</v>
          </cell>
          <cell r="W133" t="str">
            <v>Nuevo Testamento</v>
          </cell>
          <cell r="AD133" t="str">
            <v>"], url: "</v>
          </cell>
          <cell r="AE133" t="str">
            <v>/resucito/src/index.html?canto=lleguehastatupresenciamiclamor</v>
          </cell>
          <cell r="AF133" t="str">
            <v>", content: "</v>
          </cell>
          <cell r="AG133" t="str">
            <v>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v>
          </cell>
          <cell r="AH133" t="str">
            <v>"},</v>
          </cell>
          <cell r="AI133" t="str">
            <v>l</v>
          </cell>
          <cell r="AJ133" t="str">
            <v>p</v>
          </cell>
          <cell r="AK133" t="str">
            <v>{id:131,title: "Llegue hasta tu presencia mi clamor", subtitle: "Sal 119 (118)", category: "Precatecumenado", moments: ["Virgen", "Laudes/Visperas", "Nuevo Testamento"], url: "/resucito/src/index.html?canto=lleguehastatupresenciamiclamor", content: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v>
          </cell>
          <cell r="AL133" t="str">
            <v>LLEGUE HASTA TU PRESENCIA MI CLAMOR</v>
          </cell>
          <cell r="AM133" t="str">
            <v>lleguehastatupresenciamiclamor</v>
          </cell>
          <cell r="AN133" t="str">
            <v>Sal 119 (118)</v>
          </cell>
          <cell r="AP133" t="str">
            <v>CANTO</v>
          </cell>
        </row>
        <row r="134">
          <cell r="A134">
            <v>107</v>
          </cell>
          <cell r="B134" t="str">
            <v>{id:</v>
          </cell>
          <cell r="C134">
            <v>132</v>
          </cell>
          <cell r="D134" t="str">
            <v>,</v>
          </cell>
          <cell r="E134" t="str">
            <v xml:space="preserve">title: </v>
          </cell>
          <cell r="F134" t="str">
            <v>"</v>
          </cell>
          <cell r="G134" t="str">
            <v>Llévame al cielo</v>
          </cell>
          <cell r="H134" t="str">
            <v>",</v>
          </cell>
          <cell r="I134" t="str">
            <v xml:space="preserve"> subtitle: </v>
          </cell>
          <cell r="J134" t="str">
            <v>"</v>
          </cell>
          <cell r="K134" t="str">
            <v>Filipenses 1,23</v>
          </cell>
          <cell r="L134" t="str">
            <v xml:space="preserve">", </v>
          </cell>
          <cell r="M134" t="str">
            <v xml:space="preserve">category: </v>
          </cell>
          <cell r="N134" t="str">
            <v>"</v>
          </cell>
          <cell r="O134" t="str">
            <v>Precatecumenado</v>
          </cell>
          <cell r="P134" t="str">
            <v>"</v>
          </cell>
          <cell r="Q134" t="str">
            <v>, moments: [</v>
          </cell>
          <cell r="R134" t="str">
            <v>"</v>
          </cell>
          <cell r="S134" t="str">
            <v>Virgen</v>
          </cell>
          <cell r="AD134" t="str">
            <v>"], url: "</v>
          </cell>
          <cell r="AE134" t="str">
            <v>/resucito/src/index.html?canto=llevamealcielo</v>
          </cell>
          <cell r="AF134" t="str">
            <v>", content: "</v>
          </cell>
          <cell r="AG134" t="str">
            <v>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v>
          </cell>
          <cell r="AH134" t="str">
            <v>"},</v>
          </cell>
          <cell r="AI134" t="str">
            <v>l</v>
          </cell>
          <cell r="AJ134" t="str">
            <v>p</v>
          </cell>
          <cell r="AK134" t="str">
            <v>{id:132,title: "Llévame al cielo", subtitle: "Filipenses 1,23", category: "Precatecumenado", moments: ["Virgen"], url: "/resucito/src/index.html?canto=llevamealcielo", content: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v>
          </cell>
          <cell r="AL134" t="str">
            <v>LLÉVAME AL CIELO</v>
          </cell>
          <cell r="AM134" t="str">
            <v>llévamealcielo</v>
          </cell>
          <cell r="AN134" t="str">
            <v>Filipenses 1,23</v>
          </cell>
          <cell r="AP134" t="str">
            <v>CANTO</v>
          </cell>
        </row>
        <row r="135">
          <cell r="A135">
            <v>108</v>
          </cell>
          <cell r="B135" t="str">
            <v>{id:</v>
          </cell>
          <cell r="C135">
            <v>133</v>
          </cell>
          <cell r="D135" t="str">
            <v>,</v>
          </cell>
          <cell r="E135" t="str">
            <v xml:space="preserve">title: </v>
          </cell>
          <cell r="F135" t="str">
            <v>"</v>
          </cell>
          <cell r="G135" t="str">
            <v>Magníficat</v>
          </cell>
          <cell r="H135" t="str">
            <v>",</v>
          </cell>
          <cell r="I135" t="str">
            <v xml:space="preserve"> subtitle: </v>
          </cell>
          <cell r="J135" t="str">
            <v>"</v>
          </cell>
          <cell r="K135" t="str">
            <v>Lucas 1,46-55</v>
          </cell>
          <cell r="L135" t="str">
            <v xml:space="preserve">", </v>
          </cell>
          <cell r="M135" t="str">
            <v xml:space="preserve">category: </v>
          </cell>
          <cell r="N135" t="str">
            <v>"</v>
          </cell>
          <cell r="O135" t="str">
            <v>Precatecumenado</v>
          </cell>
          <cell r="P135" t="str">
            <v>"</v>
          </cell>
          <cell r="Q135" t="str">
            <v>, moments: [</v>
          </cell>
          <cell r="R135" t="str">
            <v>"</v>
          </cell>
          <cell r="S135" t="str">
            <v>Virgen</v>
          </cell>
          <cell r="T135" t="str">
            <v>", "</v>
          </cell>
          <cell r="U135" t="str">
            <v>Entrada</v>
          </cell>
          <cell r="V135" t="str">
            <v>", "</v>
          </cell>
          <cell r="W135" t="str">
            <v>Nuevo Testamento</v>
          </cell>
          <cell r="AD135" t="str">
            <v>"], url: "</v>
          </cell>
          <cell r="AE135" t="str">
            <v>/resucito/src/index.html?canto=magnificat</v>
          </cell>
          <cell r="AF135" t="str">
            <v>", content: "</v>
          </cell>
          <cell r="AG135" t="str">
            <v>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v>
          </cell>
          <cell r="AH135" t="str">
            <v>"},</v>
          </cell>
          <cell r="AI135" t="str">
            <v>m</v>
          </cell>
          <cell r="AJ135" t="str">
            <v>p</v>
          </cell>
          <cell r="AK135" t="str">
            <v>{id:133,title: "Magníficat", subtitle: "Lucas 1,46-55", category: "Precatecumenado", moments: ["Virgen", "Entrada", "Nuevo Testamento"], url: "/resucito/src/index.html?canto=magnificat", content: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v>
          </cell>
          <cell r="AL135" t="str">
            <v>MAGNÍFICAT</v>
          </cell>
          <cell r="AM135" t="str">
            <v>magníficat</v>
          </cell>
          <cell r="AN135" t="str">
            <v>Lucas 1,46-55</v>
          </cell>
          <cell r="AP135" t="str">
            <v>CANTO</v>
          </cell>
        </row>
        <row r="136">
          <cell r="A136">
            <v>110</v>
          </cell>
          <cell r="B136" t="str">
            <v>{id:</v>
          </cell>
          <cell r="C136">
            <v>134</v>
          </cell>
          <cell r="D136" t="str">
            <v>,</v>
          </cell>
          <cell r="E136" t="str">
            <v xml:space="preserve">title: </v>
          </cell>
          <cell r="F136" t="str">
            <v>"</v>
          </cell>
          <cell r="G136" t="str">
            <v>María de Jasna Göra</v>
          </cell>
          <cell r="H136" t="str">
            <v>",</v>
          </cell>
          <cell r="I136" t="str">
            <v xml:space="preserve"> subtitle: </v>
          </cell>
          <cell r="J136" t="str">
            <v>"</v>
          </cell>
          <cell r="K136" t="str">
            <v xml:space="preserve">Himno a la Virgen de Jasna Göra, Częstochowa Polonia (Kiko Argüello) </v>
          </cell>
          <cell r="L136" t="str">
            <v xml:space="preserve">", </v>
          </cell>
          <cell r="M136" t="str">
            <v xml:space="preserve">category: </v>
          </cell>
          <cell r="N136" t="str">
            <v>"</v>
          </cell>
          <cell r="O136" t="str">
            <v>Precatecumenado</v>
          </cell>
          <cell r="P136" t="str">
            <v>"</v>
          </cell>
          <cell r="Q136" t="str">
            <v>, moments: [</v>
          </cell>
          <cell r="R136" t="str">
            <v>"</v>
          </cell>
          <cell r="S136" t="str">
            <v>Virgen</v>
          </cell>
          <cell r="AD136" t="str">
            <v>"], url: "</v>
          </cell>
          <cell r="AE136" t="str">
            <v>/resucito/src/index.html?canto=mariadejasnagöra</v>
          </cell>
          <cell r="AF136" t="str">
            <v>", content: "</v>
          </cell>
          <cell r="AG136" t="str">
            <v>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v>
          </cell>
          <cell r="AH136" t="str">
            <v>"},</v>
          </cell>
          <cell r="AI136" t="str">
            <v>m</v>
          </cell>
          <cell r="AJ136" t="str">
            <v>p</v>
          </cell>
          <cell r="AK136" t="str">
            <v>{id:134,title: "María de Jasna Göra", subtitle: "Himno a la Virgen de Jasna Göra, Częstochowa Polonia (Kiko Argüello) ", category: "Precatecumenado", moments: ["Virgen"], url: "/resucito/src/index.html?canto=mariadejasnagöra", content: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v>
          </cell>
          <cell r="AL136" t="str">
            <v>MARÍA DE JASNA GÖRA</v>
          </cell>
          <cell r="AM136" t="str">
            <v>maríadejasnagöra</v>
          </cell>
          <cell r="AN136" t="str">
            <v xml:space="preserve">Himno a la Virgen de Jasna Göra, Częstochowa Polonia (Kiko Argüello) </v>
          </cell>
          <cell r="AP136" t="str">
            <v>CANTO</v>
          </cell>
        </row>
        <row r="137">
          <cell r="A137">
            <v>109</v>
          </cell>
          <cell r="B137" t="str">
            <v>{id:</v>
          </cell>
          <cell r="C137">
            <v>135</v>
          </cell>
          <cell r="D137" t="str">
            <v>,</v>
          </cell>
          <cell r="E137" t="str">
            <v xml:space="preserve">title: </v>
          </cell>
          <cell r="F137" t="str">
            <v>"</v>
          </cell>
          <cell r="G137" t="str">
            <v>María, casa de bendición</v>
          </cell>
          <cell r="H137" t="str">
            <v>",</v>
          </cell>
          <cell r="I137" t="str">
            <v xml:space="preserve"> subtitle: </v>
          </cell>
          <cell r="J137" t="str">
            <v>"</v>
          </cell>
          <cell r="K137" t="str">
            <v>Juan 2,1–11 – Las Bodas de Caná</v>
          </cell>
          <cell r="L137" t="str">
            <v xml:space="preserve">", </v>
          </cell>
          <cell r="M137" t="str">
            <v xml:space="preserve">category: </v>
          </cell>
          <cell r="N137" t="str">
            <v>"</v>
          </cell>
          <cell r="O137" t="str">
            <v>Precatecumenado</v>
          </cell>
          <cell r="P137" t="str">
            <v>"</v>
          </cell>
          <cell r="Q137" t="str">
            <v>, moments: [</v>
          </cell>
          <cell r="R137" t="str">
            <v>"</v>
          </cell>
          <cell r="S137" t="str">
            <v>Cuaresma</v>
          </cell>
          <cell r="T137" t="str">
            <v>", "</v>
          </cell>
          <cell r="U137" t="str">
            <v>Virgen</v>
          </cell>
          <cell r="V137" t="str">
            <v>", "</v>
          </cell>
          <cell r="W137" t="str">
            <v>Nuevo Testamento</v>
          </cell>
          <cell r="AD137" t="str">
            <v>"], url: "</v>
          </cell>
          <cell r="AE137" t="str">
            <v>/resucito/src/index.html?canto=mariacasadebendicion</v>
          </cell>
          <cell r="AF137" t="str">
            <v>", content: "</v>
          </cell>
          <cell r="AG137" t="str">
            <v>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v>
          </cell>
          <cell r="AH137" t="str">
            <v>"},</v>
          </cell>
          <cell r="AI137" t="str">
            <v>m</v>
          </cell>
          <cell r="AJ137" t="str">
            <v>p</v>
          </cell>
          <cell r="AK137" t="str">
            <v>{id:135,title: "María, casa de bendición", subtitle: "Juan 2,1–11 – Las Bodas de Caná", category: "Precatecumenado", moments: ["Cuaresma", "Virgen", "Nuevo Testamento"], url: "/resucito/src/index.html?canto=mariacasadebendicion", content: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v>
          </cell>
          <cell r="AL137" t="str">
            <v>MARÍA, CASA DE BENDICIÓN</v>
          </cell>
          <cell r="AM137" t="str">
            <v>maría,casadebendición</v>
          </cell>
          <cell r="AN137" t="str">
            <v>Juan 2,1–11 – Las Bodas de Caná</v>
          </cell>
          <cell r="AP137" t="str">
            <v>CANTO</v>
          </cell>
        </row>
        <row r="138">
          <cell r="A138">
            <v>111</v>
          </cell>
          <cell r="B138" t="str">
            <v>{id:</v>
          </cell>
          <cell r="C138">
            <v>136</v>
          </cell>
          <cell r="D138" t="str">
            <v>,</v>
          </cell>
          <cell r="E138" t="str">
            <v xml:space="preserve">title: </v>
          </cell>
          <cell r="F138" t="str">
            <v>"</v>
          </cell>
          <cell r="G138" t="str">
            <v>María, madre de la Iglesia</v>
          </cell>
          <cell r="H138" t="str">
            <v>",</v>
          </cell>
          <cell r="I138" t="str">
            <v xml:space="preserve"> subtitle: </v>
          </cell>
          <cell r="J138" t="str">
            <v>"</v>
          </cell>
          <cell r="K138" t="str">
            <v>Juan 19,26-34</v>
          </cell>
          <cell r="L138" t="str">
            <v xml:space="preserve">", </v>
          </cell>
          <cell r="M138" t="str">
            <v xml:space="preserve">category: </v>
          </cell>
          <cell r="N138" t="str">
            <v>"</v>
          </cell>
          <cell r="O138" t="str">
            <v>Precatecumenado</v>
          </cell>
          <cell r="P138" t="str">
            <v>"</v>
          </cell>
          <cell r="Q138" t="str">
            <v>, moments: [</v>
          </cell>
          <cell r="R138" t="str">
            <v>"</v>
          </cell>
          <cell r="S138" t="str">
            <v>Cuaresma</v>
          </cell>
          <cell r="T138" t="str">
            <v>", "</v>
          </cell>
          <cell r="U138" t="str">
            <v>Virgen</v>
          </cell>
          <cell r="AD138" t="str">
            <v>"], url: "</v>
          </cell>
          <cell r="AE138" t="str">
            <v>/resucito/src/index.html?canto=mariamadredelaiglesia</v>
          </cell>
          <cell r="AF138" t="str">
            <v>", content: "</v>
          </cell>
          <cell r="AG138" t="str">
            <v>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v>
          </cell>
          <cell r="AH138" t="str">
            <v>"},</v>
          </cell>
          <cell r="AI138" t="str">
            <v>m</v>
          </cell>
          <cell r="AJ138" t="str">
            <v>p</v>
          </cell>
          <cell r="AK138" t="str">
            <v>{id:136,title: "María, madre de la Iglesia", subtitle: "Juan 19,26-34", category: "Precatecumenado", moments: ["Cuaresma", "Virgen"], url: "/resucito/src/index.html?canto=mariamadredelaiglesia", content: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v>
          </cell>
          <cell r="AL138" t="str">
            <v>MARÍA, MADRE DE LA IGLESIA</v>
          </cell>
          <cell r="AM138" t="str">
            <v>maría,madredelaiglesia</v>
          </cell>
          <cell r="AN138" t="str">
            <v>Juan 19,26-34</v>
          </cell>
          <cell r="AP138" t="str">
            <v>CANTO</v>
          </cell>
        </row>
        <row r="139">
          <cell r="A139">
            <v>112</v>
          </cell>
          <cell r="B139" t="str">
            <v>{id:</v>
          </cell>
          <cell r="C139">
            <v>137</v>
          </cell>
          <cell r="D139" t="str">
            <v>,</v>
          </cell>
          <cell r="E139" t="str">
            <v xml:space="preserve">title: </v>
          </cell>
          <cell r="F139" t="str">
            <v>"</v>
          </cell>
          <cell r="G139" t="str">
            <v>María, madre del camino ardiente</v>
          </cell>
          <cell r="H139" t="str">
            <v>",</v>
          </cell>
          <cell r="I139" t="str">
            <v xml:space="preserve"> subtitle: </v>
          </cell>
          <cell r="J139" t="str">
            <v>"</v>
          </cell>
          <cell r="K139" t="str">
            <v>Himno a la Virgen del Tercer Milenio (Kiko Argüello)</v>
          </cell>
          <cell r="L139" t="str">
            <v xml:space="preserve">", </v>
          </cell>
          <cell r="M139" t="str">
            <v xml:space="preserve">category: </v>
          </cell>
          <cell r="N139" t="str">
            <v>"</v>
          </cell>
          <cell r="O139" t="str">
            <v>Precatecumenado</v>
          </cell>
          <cell r="P139" t="str">
            <v>"</v>
          </cell>
          <cell r="Q139" t="str">
            <v>, moments: [</v>
          </cell>
          <cell r="R139" t="str">
            <v>"</v>
          </cell>
          <cell r="S139" t="str">
            <v>Adviento</v>
          </cell>
          <cell r="T139" t="str">
            <v>", "</v>
          </cell>
          <cell r="U139" t="str">
            <v>Entrada</v>
          </cell>
          <cell r="V139" t="str">
            <v>", "</v>
          </cell>
          <cell r="W139" t="str">
            <v>Antiguo Testamento</v>
          </cell>
          <cell r="AD139" t="str">
            <v>"], url: "</v>
          </cell>
          <cell r="AE139" t="str">
            <v>/resucito/src/index.html?canto=mariamadredelcaminoardiente</v>
          </cell>
          <cell r="AF139" t="str">
            <v>", content: "</v>
          </cell>
          <cell r="AG139" t="str">
            <v>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v>
          </cell>
          <cell r="AH139" t="str">
            <v>"},</v>
          </cell>
          <cell r="AI139" t="str">
            <v>m</v>
          </cell>
          <cell r="AJ139" t="str">
            <v>p</v>
          </cell>
          <cell r="AK139" t="str">
            <v>{id:137,title: "María, madre del camino ardiente", subtitle: "Himno a la Virgen del Tercer Milenio (Kiko Argüello)", category: "Precatecumenado", moments: ["Adviento", "Entrada", "Antiguo Testamento"], url: "/resucito/src/index.html?canto=mariamadredelcaminoardiente", content: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v>
          </cell>
          <cell r="AL139" t="str">
            <v>MARÍA, MADRE DEL CAMINO ARDIENTE</v>
          </cell>
          <cell r="AM139" t="str">
            <v>maría,madredelcaminoardiente</v>
          </cell>
          <cell r="AN139" t="str">
            <v>Himno a la Virgen del Tercer Milenio (Kiko Argüello)</v>
          </cell>
          <cell r="AP139" t="str">
            <v>CANTO</v>
          </cell>
        </row>
        <row r="140">
          <cell r="A140">
            <v>113</v>
          </cell>
          <cell r="B140" t="str">
            <v>{id:</v>
          </cell>
          <cell r="C140">
            <v>138</v>
          </cell>
          <cell r="D140" t="str">
            <v>,</v>
          </cell>
          <cell r="E140" t="str">
            <v xml:space="preserve">title: </v>
          </cell>
          <cell r="F140" t="str">
            <v>"</v>
          </cell>
          <cell r="G140" t="str">
            <v>María, pequeña María</v>
          </cell>
          <cell r="H140" t="str">
            <v>",</v>
          </cell>
          <cell r="I140" t="str">
            <v xml:space="preserve"> subtitle: </v>
          </cell>
          <cell r="J140" t="str">
            <v>"</v>
          </cell>
          <cell r="K140" t="str">
            <v>Himno a la Virgen María (Kiko Argüello)</v>
          </cell>
          <cell r="L140" t="str">
            <v xml:space="preserve">", </v>
          </cell>
          <cell r="M140" t="str">
            <v xml:space="preserve">category: </v>
          </cell>
          <cell r="N140" t="str">
            <v>"</v>
          </cell>
          <cell r="O140" t="str">
            <v>Precatecumenado</v>
          </cell>
          <cell r="P140" t="str">
            <v>"</v>
          </cell>
          <cell r="Q140" t="str">
            <v>, moments: [</v>
          </cell>
          <cell r="R140" t="str">
            <v>"</v>
          </cell>
          <cell r="S140" t="str">
            <v>Antiguo Testamento</v>
          </cell>
          <cell r="AD140" t="str">
            <v>"], url: "</v>
          </cell>
          <cell r="AE140" t="str">
            <v>/resucito/src/index.html?canto=mariapequenamaria</v>
          </cell>
          <cell r="AF140" t="str">
            <v>", content: "</v>
          </cell>
          <cell r="AG140" t="str">
            <v>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v>
          </cell>
          <cell r="AH140" t="str">
            <v>"},</v>
          </cell>
          <cell r="AI140" t="str">
            <v>m</v>
          </cell>
          <cell r="AJ140" t="str">
            <v>p</v>
          </cell>
          <cell r="AK140" t="str">
            <v>{id:138,title: "María, pequeña María", subtitle: "Himno a la Virgen María (Kiko Argüello)", category: "Precatecumenado", moments: ["Antiguo Testamento"], url: "/resucito/src/index.html?canto=mariapequenamaria", content: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v>
          </cell>
          <cell r="AL140" t="str">
            <v>MARÍA, PEQUEÑA MARÍA</v>
          </cell>
          <cell r="AM140" t="str">
            <v>maría,pequeñamaría</v>
          </cell>
          <cell r="AN140" t="str">
            <v>Himno a la Virgen María (Kiko Argüello)</v>
          </cell>
          <cell r="AP140" t="str">
            <v>CANTO</v>
          </cell>
        </row>
        <row r="141">
          <cell r="A141">
            <v>114</v>
          </cell>
          <cell r="B141" t="str">
            <v>{id:</v>
          </cell>
          <cell r="C141">
            <v>139</v>
          </cell>
          <cell r="D141" t="str">
            <v>,</v>
          </cell>
          <cell r="E141" t="str">
            <v xml:space="preserve">title: </v>
          </cell>
          <cell r="F141" t="str">
            <v>"</v>
          </cell>
          <cell r="G141" t="str">
            <v>Me enseñarás el camino de la vida</v>
          </cell>
          <cell r="H141" t="str">
            <v>",</v>
          </cell>
          <cell r="I141" t="str">
            <v xml:space="preserve"> subtitle: </v>
          </cell>
          <cell r="J141" t="str">
            <v>"</v>
          </cell>
          <cell r="K141" t="str">
            <v>Sal 16 (15)</v>
          </cell>
          <cell r="L141" t="str">
            <v xml:space="preserve">", </v>
          </cell>
          <cell r="M141" t="str">
            <v xml:space="preserve">category: </v>
          </cell>
          <cell r="N141" t="str">
            <v>"</v>
          </cell>
          <cell r="O141" t="str">
            <v>Precatecumenado</v>
          </cell>
          <cell r="P141" t="str">
            <v>"</v>
          </cell>
          <cell r="Q141" t="str">
            <v>, moments: [</v>
          </cell>
          <cell r="R141" t="str">
            <v>"</v>
          </cell>
          <cell r="S141" t="str">
            <v>Pascua</v>
          </cell>
          <cell r="T141" t="str">
            <v>", "</v>
          </cell>
          <cell r="U141" t="str">
            <v>Comunión</v>
          </cell>
          <cell r="V141" t="str">
            <v>", "</v>
          </cell>
          <cell r="W141" t="str">
            <v>Antiguo Testamento</v>
          </cell>
          <cell r="AD141" t="str">
            <v>"], url: "</v>
          </cell>
          <cell r="AE141" t="str">
            <v>/resucito/src/index.html?canto=meensenaraselcaminodelavida</v>
          </cell>
          <cell r="AF141" t="str">
            <v>", content: "</v>
          </cell>
          <cell r="AG141" t="str">
            <v>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v>
          </cell>
          <cell r="AH141" t="str">
            <v>"},</v>
          </cell>
          <cell r="AI141" t="str">
            <v>m</v>
          </cell>
          <cell r="AJ141" t="str">
            <v>p</v>
          </cell>
          <cell r="AK141" t="str">
            <v>{id:139,title: "Me enseñarás el camino de la vida", subtitle: "Sal 16 (15)", category: "Precatecumenado", moments: ["Pascua", "Comunión", "Antiguo Testamento"], url: "/resucito/src/index.html?canto=meensenaraselcaminodelavida", content: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v>
          </cell>
          <cell r="AL141" t="str">
            <v>ME ENSEÑARÁS EL CAMINO DE LA VIDA</v>
          </cell>
          <cell r="AM141" t="str">
            <v>meenseñaráselcaminodelavida</v>
          </cell>
          <cell r="AN141" t="str">
            <v>Sal 16 (15)</v>
          </cell>
          <cell r="AP141" t="str">
            <v>CANTO</v>
          </cell>
        </row>
        <row r="142">
          <cell r="A142">
            <v>115</v>
          </cell>
          <cell r="B142" t="str">
            <v>{id:</v>
          </cell>
          <cell r="C142">
            <v>140</v>
          </cell>
          <cell r="D142" t="str">
            <v>,</v>
          </cell>
          <cell r="E142" t="str">
            <v xml:space="preserve">title: </v>
          </cell>
          <cell r="F142" t="str">
            <v>"</v>
          </cell>
          <cell r="G142" t="str">
            <v>Me has seducido, Señor</v>
          </cell>
          <cell r="H142" t="str">
            <v>",</v>
          </cell>
          <cell r="I142" t="str">
            <v xml:space="preserve"> subtitle: </v>
          </cell>
          <cell r="J142" t="str">
            <v>"</v>
          </cell>
          <cell r="K142" t="str">
            <v>Jeremias 20,7-18</v>
          </cell>
          <cell r="L142" t="str">
            <v xml:space="preserve">", </v>
          </cell>
          <cell r="M142" t="str">
            <v xml:space="preserve">category: </v>
          </cell>
          <cell r="N142" t="str">
            <v>"</v>
          </cell>
          <cell r="O142" t="str">
            <v>Precatecumenado</v>
          </cell>
          <cell r="P142" t="str">
            <v>"</v>
          </cell>
          <cell r="Q142" t="str">
            <v>, moments: [</v>
          </cell>
          <cell r="R142" t="str">
            <v>"</v>
          </cell>
          <cell r="S142" t="str">
            <v>Paz</v>
          </cell>
          <cell r="T142" t="str">
            <v>", "</v>
          </cell>
          <cell r="U142" t="str">
            <v>Antiguo Testamento</v>
          </cell>
          <cell r="AD142" t="str">
            <v>"], url: "</v>
          </cell>
          <cell r="AE142" t="str">
            <v>/resucito/src/index.html?canto=mehasseducidosenor</v>
          </cell>
          <cell r="AF142" t="str">
            <v>", content: "</v>
          </cell>
          <cell r="AG142" t="str">
            <v>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v>
          </cell>
          <cell r="AH142" t="str">
            <v>"},</v>
          </cell>
          <cell r="AI142" t="str">
            <v>m</v>
          </cell>
          <cell r="AJ142" t="str">
            <v>p</v>
          </cell>
          <cell r="AK142" t="str">
            <v>{id:140,title: "Me has seducido, Señor", subtitle: "Jeremias 20,7-18", category: "Precatecumenado", moments: ["Paz", "Antiguo Testamento"], url: "/resucito/src/index.html?canto=mehasseducidosenor", content: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v>
          </cell>
          <cell r="AL142" t="str">
            <v>ME HAS SEDUCIDO, SEÑOR</v>
          </cell>
          <cell r="AM142" t="str">
            <v>mehasseducido,señor</v>
          </cell>
          <cell r="AN142" t="str">
            <v>Jeremias 20,7-18</v>
          </cell>
          <cell r="AP142" t="str">
            <v>CANTO</v>
          </cell>
        </row>
        <row r="143">
          <cell r="A143">
            <v>243</v>
          </cell>
          <cell r="B143" t="str">
            <v>{id:</v>
          </cell>
          <cell r="C143">
            <v>141</v>
          </cell>
          <cell r="D143" t="str">
            <v>,</v>
          </cell>
          <cell r="E143" t="str">
            <v xml:space="preserve">title: </v>
          </cell>
          <cell r="F143" t="str">
            <v>"</v>
          </cell>
          <cell r="G143" t="str">
            <v>Me robaste el corazón</v>
          </cell>
          <cell r="H143" t="str">
            <v>",</v>
          </cell>
          <cell r="I143" t="str">
            <v xml:space="preserve"> subtitle: </v>
          </cell>
          <cell r="J143" t="str">
            <v>"</v>
          </cell>
          <cell r="K143" t="str">
            <v>Cantar de los cantares 4,9 - 5,1</v>
          </cell>
          <cell r="L143" t="str">
            <v xml:space="preserve">", </v>
          </cell>
          <cell r="M143" t="str">
            <v xml:space="preserve">category: </v>
          </cell>
          <cell r="N143" t="str">
            <v>"</v>
          </cell>
          <cell r="O143" t="str">
            <v>Eleccion</v>
          </cell>
          <cell r="P143" t="str">
            <v>"</v>
          </cell>
          <cell r="Q143" t="str">
            <v>, moments: [</v>
          </cell>
          <cell r="R143" t="str">
            <v>"</v>
          </cell>
          <cell r="S143" t="str">
            <v>Cuaresma</v>
          </cell>
          <cell r="T143" t="str">
            <v>", "</v>
          </cell>
          <cell r="U143" t="str">
            <v>Laudes/Visperas</v>
          </cell>
          <cell r="V143" t="str">
            <v>", "</v>
          </cell>
          <cell r="W143" t="str">
            <v>Antiguo Testamento</v>
          </cell>
          <cell r="AD143" t="str">
            <v>"], url: "</v>
          </cell>
          <cell r="AE143" t="str">
            <v>/resucito/src/index.html?canto=merobasteelcorazon</v>
          </cell>
          <cell r="AF143" t="str">
            <v>", content: "</v>
          </cell>
          <cell r="AG143" t="str">
            <v>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v>
          </cell>
          <cell r="AH143" t="str">
            <v>"},</v>
          </cell>
          <cell r="AI143" t="str">
            <v>m</v>
          </cell>
          <cell r="AJ143" t="str">
            <v>e</v>
          </cell>
          <cell r="AK143" t="str">
            <v>{id:141,title: "Me robaste el corazón", subtitle: "Cantar de los cantares 4,9 - 5,1", category: "Eleccion", moments: ["Cuaresma", "Laudes/Visperas", "Antiguo Testamento"], url: "/resucito/src/index.html?canto=merobasteelcorazon", content: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v>
          </cell>
          <cell r="AL143" t="str">
            <v>ME ROBASTE EL CORAZÓN</v>
          </cell>
          <cell r="AM143" t="str">
            <v>merobasteelcorazón</v>
          </cell>
          <cell r="AN143" t="str">
            <v>Cantar de los cantares 4,9 - 5,1</v>
          </cell>
          <cell r="AP143" t="str">
            <v>CANTO</v>
          </cell>
        </row>
        <row r="144">
          <cell r="A144">
            <v>116</v>
          </cell>
          <cell r="B144" t="str">
            <v>{id:</v>
          </cell>
          <cell r="C144">
            <v>142</v>
          </cell>
          <cell r="D144" t="str">
            <v>,</v>
          </cell>
          <cell r="E144" t="str">
            <v xml:space="preserve">title: </v>
          </cell>
          <cell r="F144" t="str">
            <v>"</v>
          </cell>
          <cell r="G144" t="str">
            <v>Mirad qué estupendo</v>
          </cell>
          <cell r="H144" t="str">
            <v>",</v>
          </cell>
          <cell r="I144" t="str">
            <v xml:space="preserve"> subtitle: </v>
          </cell>
          <cell r="J144" t="str">
            <v>"</v>
          </cell>
          <cell r="K144" t="str">
            <v>Sal 133 (132)</v>
          </cell>
          <cell r="L144" t="str">
            <v xml:space="preserve">", </v>
          </cell>
          <cell r="M144" t="str">
            <v xml:space="preserve">category: </v>
          </cell>
          <cell r="N144" t="str">
            <v>"</v>
          </cell>
          <cell r="O144" t="str">
            <v>Precatecumenado</v>
          </cell>
          <cell r="P144" t="str">
            <v>"</v>
          </cell>
          <cell r="Q144" t="str">
            <v>, moments: [</v>
          </cell>
          <cell r="R144" t="str">
            <v>"</v>
          </cell>
          <cell r="S144" t="str">
            <v>Antiguo Testamento</v>
          </cell>
          <cell r="AD144" t="str">
            <v>"], url: "</v>
          </cell>
          <cell r="AE144" t="str">
            <v>/resucito/src/index.html?canto=miradqueestupendo</v>
          </cell>
          <cell r="AF144" t="str">
            <v>", content: "</v>
          </cell>
          <cell r="AG144" t="str">
            <v>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v>
          </cell>
          <cell r="AH144" t="str">
            <v>"},</v>
          </cell>
          <cell r="AI144" t="str">
            <v>m</v>
          </cell>
          <cell r="AJ144" t="str">
            <v>p</v>
          </cell>
          <cell r="AK144" t="str">
            <v>{id:142,title: "Mirad qué estupendo", subtitle: "Sal 133 (132)", category: "Precatecumenado", moments: ["Antiguo Testamento"], url: "/resucito/src/index.html?canto=miradqueestupendo", content: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v>
          </cell>
          <cell r="AL144" t="str">
            <v>MIRAD QUÉ ESTUPENDO</v>
          </cell>
          <cell r="AM144" t="str">
            <v>miradquéestupendo</v>
          </cell>
          <cell r="AN144" t="str">
            <v>Sal 133 (132)</v>
          </cell>
          <cell r="AP144" t="str">
            <v>CANTO</v>
          </cell>
        </row>
        <row r="145">
          <cell r="A145">
            <v>118</v>
          </cell>
          <cell r="B145" t="str">
            <v>{id:</v>
          </cell>
          <cell r="C145">
            <v>143</v>
          </cell>
          <cell r="D145" t="str">
            <v>,</v>
          </cell>
          <cell r="E145" t="str">
            <v xml:space="preserve">title: </v>
          </cell>
          <cell r="F145" t="str">
            <v>"</v>
          </cell>
          <cell r="G145" t="str">
            <v>Misericordia mía, misericordia</v>
          </cell>
          <cell r="H145" t="str">
            <v>",</v>
          </cell>
          <cell r="I145" t="str">
            <v xml:space="preserve"> subtitle: </v>
          </cell>
          <cell r="J145" t="str">
            <v>"</v>
          </cell>
          <cell r="K145" t="str">
            <v>Sal 51 (50)</v>
          </cell>
          <cell r="L145" t="str">
            <v xml:space="preserve">", </v>
          </cell>
          <cell r="M145" t="str">
            <v xml:space="preserve">category: </v>
          </cell>
          <cell r="N145" t="str">
            <v>"</v>
          </cell>
          <cell r="O145" t="str">
            <v>Precatecumenado</v>
          </cell>
          <cell r="P145" t="str">
            <v>"</v>
          </cell>
          <cell r="Q145" t="str">
            <v>, moments: [</v>
          </cell>
          <cell r="R145" t="str">
            <v>"</v>
          </cell>
          <cell r="S145" t="str">
            <v>Pascua</v>
          </cell>
          <cell r="T145" t="str">
            <v>", "</v>
          </cell>
          <cell r="U145" t="str">
            <v>Comunión</v>
          </cell>
          <cell r="V145" t="str">
            <v>", "</v>
          </cell>
          <cell r="W145" t="str">
            <v>Nuevo Testamento</v>
          </cell>
          <cell r="AD145" t="str">
            <v>"], url: "</v>
          </cell>
          <cell r="AE145" t="str">
            <v>/resucito/src/index.html?canto=misericordiamiamisericordia</v>
          </cell>
          <cell r="AF145" t="str">
            <v>", content: "</v>
          </cell>
          <cell r="AG145" t="str">
            <v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v>
          </cell>
          <cell r="AH145" t="str">
            <v>"},</v>
          </cell>
          <cell r="AI145" t="str">
            <v>m</v>
          </cell>
          <cell r="AJ145" t="str">
            <v>p</v>
          </cell>
          <cell r="AK145" t="str">
            <v>{id:143,title: "Misericordia mía, misericordia", subtitle: "Sal 51 (50)", category: "Precatecumenado", moments: ["Pascua", "Comunión", "Nuevo Testamento"], url: "/resucito/src/index.html?canto=misericordiamiamisericordia", content: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v>
          </cell>
          <cell r="AL145" t="str">
            <v>MISERICORDIA MÍA, MISERICORDIA</v>
          </cell>
          <cell r="AM145" t="str">
            <v>misericordiamía,misericordia</v>
          </cell>
          <cell r="AN145" t="str">
            <v>Sal 51 (50)</v>
          </cell>
          <cell r="AP145" t="str">
            <v>CANTO</v>
          </cell>
        </row>
        <row r="146">
          <cell r="A146">
            <v>117</v>
          </cell>
          <cell r="B146" t="str">
            <v>{id:</v>
          </cell>
          <cell r="C146">
            <v>144</v>
          </cell>
          <cell r="D146" t="str">
            <v>,</v>
          </cell>
          <cell r="E146" t="str">
            <v xml:space="preserve">title: </v>
          </cell>
          <cell r="F146" t="str">
            <v>"</v>
          </cell>
          <cell r="G146" t="str">
            <v>Misericordia, Dios mío</v>
          </cell>
          <cell r="H146" t="str">
            <v>",</v>
          </cell>
          <cell r="I146" t="str">
            <v xml:space="preserve"> subtitle: </v>
          </cell>
          <cell r="J146" t="str">
            <v>"</v>
          </cell>
          <cell r="K146" t="str">
            <v>Sal 51(50)</v>
          </cell>
          <cell r="L146" t="str">
            <v xml:space="preserve">", </v>
          </cell>
          <cell r="M146" t="str">
            <v xml:space="preserve">category: </v>
          </cell>
          <cell r="N146" t="str">
            <v>"</v>
          </cell>
          <cell r="O146" t="str">
            <v>Precatecumenado</v>
          </cell>
          <cell r="P146" t="str">
            <v>"</v>
          </cell>
          <cell r="Q146" t="str">
            <v>, moments: [</v>
          </cell>
          <cell r="R146" t="str">
            <v>"</v>
          </cell>
          <cell r="S146" t="str">
            <v>Nuevo Testamento</v>
          </cell>
          <cell r="AD146" t="str">
            <v>"], url: "</v>
          </cell>
          <cell r="AE146" t="str">
            <v>/resucito/src/index.html?canto=misericordiadiosmio</v>
          </cell>
          <cell r="AF146" t="str">
            <v>", content: "</v>
          </cell>
          <cell r="AG146" t="str">
            <v>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v>
          </cell>
          <cell r="AH146" t="str">
            <v>"},</v>
          </cell>
          <cell r="AI146" t="str">
            <v>m</v>
          </cell>
          <cell r="AJ146" t="str">
            <v>p</v>
          </cell>
          <cell r="AK146" t="str">
            <v>{id:144,title: "Misericordia, Dios mío", subtitle: "Sal 51(50)", category: "Precatecumenado", moments: ["Nuevo Testamento"], url: "/resucito/src/index.html?canto=misericordiadiosmio", content: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v>
          </cell>
          <cell r="AL146" t="str">
            <v>MISERICORDIA, DIOS MÍO</v>
          </cell>
          <cell r="AM146" t="str">
            <v>misericordia,diosmío</v>
          </cell>
          <cell r="AN146" t="str">
            <v>Sal 51(50)</v>
          </cell>
          <cell r="AP146" t="str">
            <v>CANTO</v>
          </cell>
        </row>
        <row r="147">
          <cell r="A147">
            <v>119</v>
          </cell>
          <cell r="B147" t="str">
            <v>{id:</v>
          </cell>
          <cell r="C147">
            <v>145</v>
          </cell>
          <cell r="D147" t="str">
            <v>,</v>
          </cell>
          <cell r="E147" t="str">
            <v xml:space="preserve">title: </v>
          </cell>
          <cell r="F147" t="str">
            <v>"</v>
          </cell>
          <cell r="G147" t="str">
            <v>Mucho me han perseguido</v>
          </cell>
          <cell r="H147" t="str">
            <v>",</v>
          </cell>
          <cell r="I147" t="str">
            <v xml:space="preserve"> subtitle: </v>
          </cell>
          <cell r="J147" t="str">
            <v>"</v>
          </cell>
          <cell r="K147" t="str">
            <v>Sal 129 (128)</v>
          </cell>
          <cell r="L147" t="str">
            <v xml:space="preserve">", </v>
          </cell>
          <cell r="M147" t="str">
            <v xml:space="preserve">category: </v>
          </cell>
          <cell r="N147" t="str">
            <v>"</v>
          </cell>
          <cell r="O147" t="str">
            <v>Precatecumenado</v>
          </cell>
          <cell r="P147" t="str">
            <v>"</v>
          </cell>
          <cell r="Q147" t="str">
            <v>, moments: [</v>
          </cell>
          <cell r="R147" t="str">
            <v>"</v>
          </cell>
          <cell r="S147" t="str">
            <v>Fracción del pan</v>
          </cell>
          <cell r="T147" t="str">
            <v>", "</v>
          </cell>
          <cell r="U147" t="str">
            <v>Antiguo Testamento</v>
          </cell>
          <cell r="AD147" t="str">
            <v>"], url: "</v>
          </cell>
          <cell r="AE147" t="str">
            <v>/resucito/src/index.html?canto=muchomehanperseguido</v>
          </cell>
          <cell r="AF147" t="str">
            <v>", content: "</v>
          </cell>
          <cell r="AG147" t="str">
            <v>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v>
          </cell>
          <cell r="AH147" t="str">
            <v>"},</v>
          </cell>
          <cell r="AI147" t="str">
            <v>m</v>
          </cell>
          <cell r="AJ147" t="str">
            <v>p</v>
          </cell>
          <cell r="AK147" t="str">
            <v>{id:145,title: "Mucho me han perseguido", subtitle: "Sal 129 (128)", category: "Precatecumenado", moments: ["Fracción del pan", "Antiguo Testamento"], url: "/resucito/src/index.html?canto=muchomehanperseguido", content: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v>
          </cell>
          <cell r="AL147" t="str">
            <v>MUCHO ME HAN PERSEGUIDO</v>
          </cell>
          <cell r="AM147" t="str">
            <v>muchomehanperseguido</v>
          </cell>
          <cell r="AN147" t="str">
            <v>Sal 129 (128)</v>
          </cell>
          <cell r="AP147" t="str">
            <v>CANTO</v>
          </cell>
        </row>
        <row r="148">
          <cell r="A148">
            <v>229</v>
          </cell>
          <cell r="B148" t="str">
            <v>{id:</v>
          </cell>
          <cell r="C148">
            <v>146</v>
          </cell>
          <cell r="D148" t="str">
            <v>,</v>
          </cell>
          <cell r="E148" t="str">
            <v xml:space="preserve">title: </v>
          </cell>
          <cell r="F148" t="str">
            <v>"</v>
          </cell>
          <cell r="G148" t="str">
            <v>Ninguno puede servir a dos señores</v>
          </cell>
          <cell r="H148" t="str">
            <v>",</v>
          </cell>
          <cell r="I148" t="str">
            <v xml:space="preserve"> subtitle: </v>
          </cell>
          <cell r="J148" t="str">
            <v>"</v>
          </cell>
          <cell r="K148" t="str">
            <v xml:space="preserve">Mateo 6,24-33 </v>
          </cell>
          <cell r="L148" t="str">
            <v xml:space="preserve">", </v>
          </cell>
          <cell r="M148" t="str">
            <v xml:space="preserve">category: </v>
          </cell>
          <cell r="N148" t="str">
            <v>"</v>
          </cell>
          <cell r="O148" t="str">
            <v>Catecumenado</v>
          </cell>
          <cell r="P148" t="str">
            <v>"</v>
          </cell>
          <cell r="Q148" t="str">
            <v>, moments: [</v>
          </cell>
          <cell r="R148" t="str">
            <v>"</v>
          </cell>
          <cell r="S148" t="str">
            <v>Comunión</v>
          </cell>
          <cell r="T148" t="str">
            <v>", "</v>
          </cell>
          <cell r="U148" t="str">
            <v>Nuevo Testamento</v>
          </cell>
          <cell r="AD148" t="str">
            <v>"], url: "</v>
          </cell>
          <cell r="AE148" t="str">
            <v>/resucito/src/index.html?canto=ningunopuedeserviradossenores</v>
          </cell>
          <cell r="AF148" t="str">
            <v>", content: "</v>
          </cell>
          <cell r="AG148" t="str">
            <v>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v>
          </cell>
          <cell r="AH148" t="str">
            <v>"},</v>
          </cell>
          <cell r="AI148" t="str">
            <v>n</v>
          </cell>
          <cell r="AJ148" t="str">
            <v>c</v>
          </cell>
          <cell r="AK148" t="str">
            <v>{id:146,title: "Ninguno puede servir a dos señores", subtitle: "Mateo 6,24-33 ", category: "Catecumenado", moments: ["Comunión", "Nuevo Testamento"], url: "/resucito/src/index.html?canto=ningunopuedeserviradossenores", content: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v>
          </cell>
          <cell r="AL148" t="str">
            <v>NINGUNO PUEDE SERVIR A DOS SEÑORES</v>
          </cell>
          <cell r="AM148" t="str">
            <v>ningunopuedeserviradosseñores</v>
          </cell>
          <cell r="AN148" t="str">
            <v xml:space="preserve">Mateo 6,24-33 </v>
          </cell>
          <cell r="AP148" t="str">
            <v>CANTO</v>
          </cell>
        </row>
        <row r="149">
          <cell r="A149">
            <v>120</v>
          </cell>
          <cell r="B149" t="str">
            <v>{id:</v>
          </cell>
          <cell r="C149">
            <v>147</v>
          </cell>
          <cell r="D149" t="str">
            <v>,</v>
          </cell>
          <cell r="E149" t="str">
            <v xml:space="preserve">title: </v>
          </cell>
          <cell r="F149" t="str">
            <v>"</v>
          </cell>
          <cell r="G149" t="str">
            <v>No está aquí, resucitó</v>
          </cell>
          <cell r="H149" t="str">
            <v>",</v>
          </cell>
          <cell r="I149" t="str">
            <v xml:space="preserve"> subtitle: </v>
          </cell>
          <cell r="J149" t="str">
            <v>"</v>
          </cell>
          <cell r="K149" t="str">
            <v>Mateo 28,1-8</v>
          </cell>
          <cell r="L149" t="str">
            <v xml:space="preserve">", </v>
          </cell>
          <cell r="M149" t="str">
            <v xml:space="preserve">category: </v>
          </cell>
          <cell r="N149" t="str">
            <v>"</v>
          </cell>
          <cell r="O149" t="str">
            <v>Precatecumenado</v>
          </cell>
          <cell r="P149" t="str">
            <v>"</v>
          </cell>
          <cell r="Q149" t="str">
            <v>, moments: [</v>
          </cell>
          <cell r="R149" t="str">
            <v>"</v>
          </cell>
          <cell r="S149" t="str">
            <v>Cuaresma</v>
          </cell>
          <cell r="T149" t="str">
            <v>", "</v>
          </cell>
          <cell r="U149" t="str">
            <v>Antiguo Testamento</v>
          </cell>
          <cell r="AD149" t="str">
            <v>"], url: "</v>
          </cell>
          <cell r="AE149" t="str">
            <v>/resucito/src/index.html?canto=noestaaquiresucito</v>
          </cell>
          <cell r="AF149" t="str">
            <v>", content: "</v>
          </cell>
          <cell r="AG149" t="str">
            <v>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v>
          </cell>
          <cell r="AH149" t="str">
            <v>"},</v>
          </cell>
          <cell r="AI149" t="str">
            <v>n</v>
          </cell>
          <cell r="AJ149" t="str">
            <v>p</v>
          </cell>
          <cell r="AK149" t="str">
            <v>{id:147,title: "No está aquí, resucitó", subtitle: "Mateo 28,1-8", category: "Precatecumenado", moments: ["Cuaresma", "Antiguo Testamento"], url: "/resucito/src/index.html?canto=noestaaquiresucito", content: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v>
          </cell>
          <cell r="AL149" t="str">
            <v>NO ESTÁ AQUÍ, RESUCITÓ</v>
          </cell>
          <cell r="AM149" t="str">
            <v>noestáaquí,resucitó</v>
          </cell>
          <cell r="AN149" t="str">
            <v>Mateo 28,1-8</v>
          </cell>
          <cell r="AP149" t="str">
            <v>CANTO</v>
          </cell>
        </row>
        <row r="150">
          <cell r="A150">
            <v>121</v>
          </cell>
          <cell r="B150" t="str">
            <v>{id:</v>
          </cell>
          <cell r="C150">
            <v>148</v>
          </cell>
          <cell r="D150" t="str">
            <v>,</v>
          </cell>
          <cell r="E150" t="str">
            <v xml:space="preserve">title: </v>
          </cell>
          <cell r="F150" t="str">
            <v>"</v>
          </cell>
          <cell r="G150" t="str">
            <v>No hay en él parecer</v>
          </cell>
          <cell r="H150" t="str">
            <v>",</v>
          </cell>
          <cell r="I150" t="str">
            <v xml:space="preserve"> subtitle: </v>
          </cell>
          <cell r="J150" t="str">
            <v>"</v>
          </cell>
          <cell r="K150" t="str">
            <v>Isaías 53,2ss - Cuarto canto del Siervo de Yahveh</v>
          </cell>
          <cell r="L150" t="str">
            <v xml:space="preserve">", </v>
          </cell>
          <cell r="M150" t="str">
            <v xml:space="preserve">category: </v>
          </cell>
          <cell r="N150" t="str">
            <v>"</v>
          </cell>
          <cell r="O150" t="str">
            <v>Precatecumenado</v>
          </cell>
          <cell r="P150" t="str">
            <v>"</v>
          </cell>
          <cell r="Q150" t="str">
            <v>, moments: [</v>
          </cell>
          <cell r="R150" t="str">
            <v>"</v>
          </cell>
          <cell r="S150" t="str">
            <v>Pascua</v>
          </cell>
          <cell r="T150" t="str">
            <v>", "</v>
          </cell>
          <cell r="U150" t="str">
            <v>Nuevo Testamento</v>
          </cell>
          <cell r="AD150" t="str">
            <v>"], url: "</v>
          </cell>
          <cell r="AE150" t="str">
            <v>/resucito/src/index.html?canto=nohayenelparecer</v>
          </cell>
          <cell r="AF150" t="str">
            <v>", content: "</v>
          </cell>
          <cell r="AG150" t="str">
            <v>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v>
          </cell>
          <cell r="AH150" t="str">
            <v>"},</v>
          </cell>
          <cell r="AI150" t="str">
            <v>n</v>
          </cell>
          <cell r="AJ150" t="str">
            <v>p</v>
          </cell>
          <cell r="AK150" t="str">
            <v>{id:148,title: "No hay en él parecer", subtitle: "Isaías 53,2ss - Cuarto canto del Siervo de Yahveh", category: "Precatecumenado", moments: ["Pascua", "Nuevo Testamento"], url: "/resucito/src/index.html?canto=nohayenelparecer", content: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v>
          </cell>
          <cell r="AL150" t="str">
            <v>NO HAY EN ÉL PARECER</v>
          </cell>
          <cell r="AM150" t="str">
            <v>nohayenélparecer</v>
          </cell>
          <cell r="AN150" t="str">
            <v>Isaías 53,2ss - Cuarto canto del Siervo de Yahveh</v>
          </cell>
          <cell r="AP150" t="str">
            <v>CANTO</v>
          </cell>
        </row>
        <row r="151">
          <cell r="A151">
            <v>230</v>
          </cell>
          <cell r="B151" t="str">
            <v>{id:</v>
          </cell>
          <cell r="C151">
            <v>149</v>
          </cell>
          <cell r="D151" t="str">
            <v>,</v>
          </cell>
          <cell r="E151" t="str">
            <v xml:space="preserve">title: </v>
          </cell>
          <cell r="F151" t="str">
            <v>"</v>
          </cell>
          <cell r="G151" t="str">
            <v>No resistáis al mal</v>
          </cell>
          <cell r="H151" t="str">
            <v>",</v>
          </cell>
          <cell r="I151" t="str">
            <v xml:space="preserve"> subtitle: </v>
          </cell>
          <cell r="J151" t="str">
            <v>"</v>
          </cell>
          <cell r="K151" t="str">
            <v>Mateo 5,38ss</v>
          </cell>
          <cell r="L151" t="str">
            <v xml:space="preserve">", </v>
          </cell>
          <cell r="M151" t="str">
            <v xml:space="preserve">category: </v>
          </cell>
          <cell r="N151" t="str">
            <v>"</v>
          </cell>
          <cell r="O151" t="str">
            <v>Catecumenado</v>
          </cell>
          <cell r="P151" t="str">
            <v>"</v>
          </cell>
          <cell r="Q151" t="str">
            <v>, moments: [</v>
          </cell>
          <cell r="R151" t="str">
            <v>"</v>
          </cell>
          <cell r="S151" t="str">
            <v>Adviento</v>
          </cell>
          <cell r="AD151" t="str">
            <v>"], url: "</v>
          </cell>
          <cell r="AE151" t="str">
            <v>/resucito/src/index.html?canto=noresistaisalmal</v>
          </cell>
          <cell r="AF151" t="str">
            <v>", content: "</v>
          </cell>
          <cell r="AG151" t="str">
            <v>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v>
          </cell>
          <cell r="AH151" t="str">
            <v>"},</v>
          </cell>
          <cell r="AI151" t="str">
            <v>n</v>
          </cell>
          <cell r="AJ151" t="str">
            <v>c</v>
          </cell>
          <cell r="AK151" t="str">
            <v>{id:149,title: "No resistáis al mal", subtitle: "Mateo 5,38ss", category: "Catecumenado", moments: ["Adviento"], url: "/resucito/src/index.html?canto=noresistaisalmal", content: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v>
          </cell>
          <cell r="AL151" t="str">
            <v>NO RESISTÁIS AL MAL</v>
          </cell>
          <cell r="AM151" t="str">
            <v>noresistáisalmal</v>
          </cell>
          <cell r="AN151" t="str">
            <v>Mateo 5,38ss</v>
          </cell>
          <cell r="AP151" t="str">
            <v>CANTO</v>
          </cell>
        </row>
        <row r="152">
          <cell r="A152">
            <v>231</v>
          </cell>
          <cell r="B152" t="str">
            <v>{id:</v>
          </cell>
          <cell r="C152">
            <v>150</v>
          </cell>
          <cell r="D152" t="str">
            <v>,</v>
          </cell>
          <cell r="E152" t="str">
            <v xml:space="preserve">title: </v>
          </cell>
          <cell r="F152" t="str">
            <v>"</v>
          </cell>
          <cell r="G152" t="str">
            <v>No sufras por los malvados</v>
          </cell>
          <cell r="H152" t="str">
            <v>",</v>
          </cell>
          <cell r="I152" t="str">
            <v xml:space="preserve"> subtitle: </v>
          </cell>
          <cell r="J152" t="str">
            <v>"</v>
          </cell>
          <cell r="K152" t="str">
            <v>Sal 37 (36)</v>
          </cell>
          <cell r="L152" t="str">
            <v xml:space="preserve">", </v>
          </cell>
          <cell r="M152" t="str">
            <v xml:space="preserve">category: </v>
          </cell>
          <cell r="N152" t="str">
            <v>"</v>
          </cell>
          <cell r="O152" t="str">
            <v>Catecumenado</v>
          </cell>
          <cell r="P152" t="str">
            <v>"</v>
          </cell>
          <cell r="Q152" t="str">
            <v>, moments: [</v>
          </cell>
          <cell r="R152" t="str">
            <v>"</v>
          </cell>
          <cell r="S152" t="str">
            <v>Antiguo Testamento</v>
          </cell>
          <cell r="AD152" t="str">
            <v>"], url: "</v>
          </cell>
          <cell r="AE152" t="str">
            <v>/resucito/src/index.html?canto=nosufrasporlosmalvados</v>
          </cell>
          <cell r="AF152" t="str">
            <v>", content: "</v>
          </cell>
          <cell r="AG152" t="str">
            <v>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v>
          </cell>
          <cell r="AH152" t="str">
            <v>"},</v>
          </cell>
          <cell r="AI152" t="str">
            <v>n</v>
          </cell>
          <cell r="AJ152" t="str">
            <v>c</v>
          </cell>
          <cell r="AK152" t="str">
            <v>{id:150,title: "No sufras por los malvados", subtitle: "Sal 37 (36)", category: "Catecumenado", moments: ["Antiguo Testamento"], url: "/resucito/src/index.html?canto=nosufrasporlosmalvados", content: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v>
          </cell>
          <cell r="AL152" t="str">
            <v>NO SUFRAS POR LOS MALVADOS</v>
          </cell>
          <cell r="AM152" t="str">
            <v>nosufrasporlosmalvados</v>
          </cell>
          <cell r="AN152" t="str">
            <v>Sal 37 (36)</v>
          </cell>
          <cell r="AP152" t="str">
            <v>CANTO</v>
          </cell>
        </row>
        <row r="153">
          <cell r="A153">
            <v>122</v>
          </cell>
          <cell r="B153" t="str">
            <v>{id:</v>
          </cell>
          <cell r="C153">
            <v>151</v>
          </cell>
          <cell r="D153" t="str">
            <v>,</v>
          </cell>
          <cell r="E153" t="str">
            <v xml:space="preserve">title: </v>
          </cell>
          <cell r="F153" t="str">
            <v>"</v>
          </cell>
          <cell r="G153" t="str">
            <v>Noli me tangere</v>
          </cell>
          <cell r="H153" t="str">
            <v>",</v>
          </cell>
          <cell r="I153" t="str">
            <v xml:space="preserve"> subtitle: </v>
          </cell>
          <cell r="J153" t="str">
            <v>"</v>
          </cell>
          <cell r="K153" t="str">
            <v>Juan 20,15-17</v>
          </cell>
          <cell r="L153" t="str">
            <v xml:space="preserve">", </v>
          </cell>
          <cell r="M153" t="str">
            <v xml:space="preserve">category: </v>
          </cell>
          <cell r="N153" t="str">
            <v>"</v>
          </cell>
          <cell r="O153" t="str">
            <v>Precatecumenado</v>
          </cell>
          <cell r="P153" t="str">
            <v>"</v>
          </cell>
          <cell r="Q153" t="str">
            <v>, moments: [</v>
          </cell>
          <cell r="R153" t="str">
            <v>"</v>
          </cell>
          <cell r="S153" t="str">
            <v>Adviento</v>
          </cell>
          <cell r="T153" t="str">
            <v>", "</v>
          </cell>
          <cell r="U153" t="str">
            <v>Laudes/Visperas</v>
          </cell>
          <cell r="V153" t="str">
            <v>", "</v>
          </cell>
          <cell r="W153" t="str">
            <v>Antiguo Testamento</v>
          </cell>
          <cell r="AD153" t="str">
            <v>"], url: "</v>
          </cell>
          <cell r="AE153" t="str">
            <v>/resucito/src/index.html?canto=nolimetangere</v>
          </cell>
          <cell r="AF153" t="str">
            <v>", content: "</v>
          </cell>
          <cell r="AG153" t="str">
            <v>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v>
          </cell>
          <cell r="AH153" t="str">
            <v>"},</v>
          </cell>
          <cell r="AI153" t="str">
            <v>n</v>
          </cell>
          <cell r="AJ153" t="str">
            <v>p</v>
          </cell>
          <cell r="AK153" t="str">
            <v>{id:151,title: "Noli me tangere", subtitle: "Juan 20,15-17", category: "Precatecumenado", moments: ["Adviento", "Laudes/Visperas", "Antiguo Testamento"], url: "/resucito/src/index.html?canto=nolimetangere", content: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v>
          </cell>
          <cell r="AL153" t="str">
            <v>NOLI ME TANGERE</v>
          </cell>
          <cell r="AM153" t="str">
            <v>nolimetangere</v>
          </cell>
          <cell r="AN153" t="str">
            <v>Juan 20,15-17</v>
          </cell>
          <cell r="AP153" t="str">
            <v>CANTO</v>
          </cell>
        </row>
        <row r="154">
          <cell r="A154">
            <v>123</v>
          </cell>
          <cell r="B154" t="str">
            <v>{id:</v>
          </cell>
          <cell r="C154">
            <v>152</v>
          </cell>
          <cell r="D154" t="str">
            <v>,</v>
          </cell>
          <cell r="E154" t="str">
            <v xml:space="preserve">title: </v>
          </cell>
          <cell r="F154" t="str">
            <v>"</v>
          </cell>
          <cell r="G154" t="str">
            <v>Oh cielos, lloved de lo alto</v>
          </cell>
          <cell r="H154" t="str">
            <v>",</v>
          </cell>
          <cell r="I154" t="str">
            <v xml:space="preserve"> subtitle: </v>
          </cell>
          <cell r="J154" t="str">
            <v>"</v>
          </cell>
          <cell r="K154" t="str">
            <v>Isaías 45,8</v>
          </cell>
          <cell r="L154" t="str">
            <v xml:space="preserve">", </v>
          </cell>
          <cell r="M154" t="str">
            <v xml:space="preserve">category: </v>
          </cell>
          <cell r="N154" t="str">
            <v>"</v>
          </cell>
          <cell r="O154" t="str">
            <v>Precatecumenado</v>
          </cell>
          <cell r="P154" t="str">
            <v>"</v>
          </cell>
          <cell r="Q154" t="str">
            <v>, moments: [</v>
          </cell>
          <cell r="R154" t="str">
            <v>"</v>
          </cell>
          <cell r="S154" t="str">
            <v>Cuaresma</v>
          </cell>
          <cell r="T154" t="str">
            <v>", "</v>
          </cell>
          <cell r="U154" t="str">
            <v>Fracción del pan</v>
          </cell>
          <cell r="V154" t="str">
            <v>", "</v>
          </cell>
          <cell r="W154" t="str">
            <v>Comunión</v>
          </cell>
          <cell r="AD154" t="str">
            <v>"], url: "</v>
          </cell>
          <cell r="AE154" t="str">
            <v>/resucito/src/index.html?canto=ohcieloslloveddeloalto</v>
          </cell>
          <cell r="AF154" t="str">
            <v>", content: "</v>
          </cell>
          <cell r="AG154" t="str">
            <v>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v>
          </cell>
          <cell r="AH154" t="str">
            <v>"},</v>
          </cell>
          <cell r="AI154" t="str">
            <v>o</v>
          </cell>
          <cell r="AJ154" t="str">
            <v>p</v>
          </cell>
          <cell r="AK154" t="str">
            <v>{id:152,title: "Oh cielos, lloved de lo alto", subtitle: "Isaías 45,8", category: "Precatecumenado", moments: ["Cuaresma", "Fracción del pan", "Comunión"], url: "/resucito/src/index.html?canto=ohcieloslloveddeloalto", content: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v>
          </cell>
          <cell r="AL154" t="str">
            <v>OH CIELOS, LLOVED DE LO ALTO</v>
          </cell>
          <cell r="AM154" t="str">
            <v>ohcielos,lloveddeloalto</v>
          </cell>
          <cell r="AN154" t="str">
            <v>Isaías 45,8</v>
          </cell>
          <cell r="AP154" t="str">
            <v>CANTO</v>
          </cell>
        </row>
        <row r="155">
          <cell r="A155">
            <v>124</v>
          </cell>
          <cell r="B155" t="str">
            <v>{id:</v>
          </cell>
          <cell r="C155">
            <v>153</v>
          </cell>
          <cell r="D155" t="str">
            <v>,</v>
          </cell>
          <cell r="E155" t="str">
            <v xml:space="preserve">title: </v>
          </cell>
          <cell r="F155" t="str">
            <v>"</v>
          </cell>
          <cell r="G155" t="str">
            <v>Oh Dios, por tu nombre sálvame</v>
          </cell>
          <cell r="H155" t="str">
            <v>",</v>
          </cell>
          <cell r="I155" t="str">
            <v xml:space="preserve"> subtitle: </v>
          </cell>
          <cell r="J155" t="str">
            <v>"</v>
          </cell>
          <cell r="K155" t="str">
            <v>Sal 54 (53)</v>
          </cell>
          <cell r="L155" t="str">
            <v xml:space="preserve">", </v>
          </cell>
          <cell r="M155" t="str">
            <v xml:space="preserve">category: </v>
          </cell>
          <cell r="N155" t="str">
            <v>"</v>
          </cell>
          <cell r="O155" t="str">
            <v>Precatecumenado</v>
          </cell>
          <cell r="P155" t="str">
            <v>"</v>
          </cell>
          <cell r="Q155" t="str">
            <v>, moments: [</v>
          </cell>
          <cell r="R155" t="str">
            <v>"</v>
          </cell>
          <cell r="S155" t="str">
            <v>Pascua</v>
          </cell>
          <cell r="T155" t="str">
            <v>", "</v>
          </cell>
          <cell r="U155" t="str">
            <v>Nuevo Testamento</v>
          </cell>
          <cell r="AD155" t="str">
            <v>"], url: "</v>
          </cell>
          <cell r="AE155" t="str">
            <v>/resucito/src/index.html?canto=ohdiosportunombresalvame</v>
          </cell>
          <cell r="AF155" t="str">
            <v>", content: "</v>
          </cell>
          <cell r="AG155" t="str">
            <v>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v>
          </cell>
          <cell r="AH155" t="str">
            <v>"},</v>
          </cell>
          <cell r="AI155" t="str">
            <v>o</v>
          </cell>
          <cell r="AJ155" t="str">
            <v>p</v>
          </cell>
          <cell r="AK155" t="str">
            <v>{id:153,title: "Oh Dios, por tu nombre sálvame", subtitle: "Sal 54 (53)", category: "Precatecumenado", moments: ["Pascua", "Nuevo Testamento"], url: "/resucito/src/index.html?canto=ohdiosportunombresalvame", content: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v>
          </cell>
          <cell r="AL155" t="str">
            <v>OH DIOS, POR TU NOMBRE SÁLVAME</v>
          </cell>
          <cell r="AM155" t="str">
            <v>ohdios,portunombresálvame</v>
          </cell>
          <cell r="AN155" t="str">
            <v>Sal 54 (53)</v>
          </cell>
          <cell r="AP155" t="str">
            <v>CANTO</v>
          </cell>
        </row>
        <row r="156">
          <cell r="A156">
            <v>125</v>
          </cell>
          <cell r="B156" t="str">
            <v>{id:</v>
          </cell>
          <cell r="C156">
            <v>154</v>
          </cell>
          <cell r="D156" t="str">
            <v>,</v>
          </cell>
          <cell r="E156" t="str">
            <v xml:space="preserve">title: </v>
          </cell>
          <cell r="F156" t="str">
            <v>"</v>
          </cell>
          <cell r="G156" t="str">
            <v>Oh Dios, tú eres mi Dios</v>
          </cell>
          <cell r="H156" t="str">
            <v>",</v>
          </cell>
          <cell r="I156" t="str">
            <v xml:space="preserve"> subtitle: </v>
          </cell>
          <cell r="J156" t="str">
            <v>"</v>
          </cell>
          <cell r="K156" t="str">
            <v>Sal 63 (62)</v>
          </cell>
          <cell r="L156" t="str">
            <v xml:space="preserve">", </v>
          </cell>
          <cell r="M156" t="str">
            <v xml:space="preserve">category: </v>
          </cell>
          <cell r="N156" t="str">
            <v>"</v>
          </cell>
          <cell r="O156" t="str">
            <v>Precatecumenado</v>
          </cell>
          <cell r="P156" t="str">
            <v>"</v>
          </cell>
          <cell r="Q156" t="str">
            <v>, moments: [</v>
          </cell>
          <cell r="R156" t="str">
            <v>"</v>
          </cell>
          <cell r="S156" t="str">
            <v>Antiguo Testamento</v>
          </cell>
          <cell r="AD156" t="str">
            <v>"], url: "</v>
          </cell>
          <cell r="AE156" t="str">
            <v>/resucito/src/index.html?canto=ohdiostueresmidios</v>
          </cell>
          <cell r="AF156" t="str">
            <v>", content: "</v>
          </cell>
          <cell r="AG156" t="str">
            <v>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v>
          </cell>
          <cell r="AH156" t="str">
            <v>"},</v>
          </cell>
          <cell r="AI156" t="str">
            <v>o</v>
          </cell>
          <cell r="AJ156" t="str">
            <v>p</v>
          </cell>
          <cell r="AK156" t="str">
            <v>{id:154,title: "Oh Dios, tú eres mi Dios", subtitle: "Sal 63 (62)", category: "Precatecumenado", moments: ["Antiguo Testamento"], url: "/resucito/src/index.html?canto=ohdiostueresmidios", content: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v>
          </cell>
          <cell r="AL156" t="str">
            <v>OH DIOS, TÚ ERES MI DIOS</v>
          </cell>
          <cell r="AM156" t="str">
            <v>ohdios,túeresmidios</v>
          </cell>
          <cell r="AN156" t="str">
            <v>Sal 63 (62)</v>
          </cell>
          <cell r="AP156" t="str">
            <v>CANTO</v>
          </cell>
        </row>
        <row r="157">
          <cell r="A157">
            <v>126</v>
          </cell>
          <cell r="B157" t="str">
            <v>{id:</v>
          </cell>
          <cell r="C157">
            <v>155</v>
          </cell>
          <cell r="D157" t="str">
            <v>,</v>
          </cell>
          <cell r="E157" t="str">
            <v xml:space="preserve">title: </v>
          </cell>
          <cell r="F157" t="str">
            <v>"</v>
          </cell>
          <cell r="G157" t="str">
            <v>Oh Jesús, amor mío</v>
          </cell>
          <cell r="H157" t="str">
            <v>",</v>
          </cell>
          <cell r="I157" t="str">
            <v xml:space="preserve"> subtitle: </v>
          </cell>
          <cell r="J157" t="str">
            <v>"</v>
          </cell>
          <cell r="K157" t="str">
            <v>(Kiko Argüello)</v>
          </cell>
          <cell r="L157" t="str">
            <v xml:space="preserve">", </v>
          </cell>
          <cell r="M157" t="str">
            <v xml:space="preserve">category: </v>
          </cell>
          <cell r="N157" t="str">
            <v>"</v>
          </cell>
          <cell r="O157" t="str">
            <v>Precatecumenado</v>
          </cell>
          <cell r="P157" t="str">
            <v>"</v>
          </cell>
          <cell r="Q157" t="str">
            <v>, moments: [</v>
          </cell>
          <cell r="R157" t="str">
            <v>"</v>
          </cell>
          <cell r="S157" t="str">
            <v>Laudes/Visperas</v>
          </cell>
          <cell r="T157" t="str">
            <v>", "</v>
          </cell>
          <cell r="U157" t="str">
            <v>Entrada</v>
          </cell>
          <cell r="V157" t="str">
            <v>", "</v>
          </cell>
          <cell r="W157" t="str">
            <v>Comunión</v>
          </cell>
          <cell r="X157" t="str">
            <v>", "</v>
          </cell>
          <cell r="Y157" t="str">
            <v>Antiguo Testamento</v>
          </cell>
          <cell r="AD157" t="str">
            <v>"], url: "</v>
          </cell>
          <cell r="AE157" t="str">
            <v>/resucito/src/index.html?canto=ohjesusamormio</v>
          </cell>
          <cell r="AF157" t="str">
            <v>", content: "</v>
          </cell>
          <cell r="AG157" t="str">
            <v>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v>
          </cell>
          <cell r="AH157" t="str">
            <v>"},</v>
          </cell>
          <cell r="AI157" t="str">
            <v>o</v>
          </cell>
          <cell r="AJ157" t="str">
            <v>p</v>
          </cell>
          <cell r="AK157" t="str">
            <v>{id:155,title: "Oh Jesús, amor mío", subtitle: "(Kiko Argüello)", category: "Precatecumenado", moments: ["Laudes/Visperas", "Entrada", "Comunión", "Antiguo Testamento"], url: "/resucito/src/index.html?canto=ohjesusamormio", content: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v>
          </cell>
          <cell r="AL157" t="str">
            <v>OH JESÚS, AMOR MÍO</v>
          </cell>
          <cell r="AM157" t="str">
            <v>ohjesús,amormío</v>
          </cell>
          <cell r="AN157" t="str">
            <v>(Kiko Argüello)</v>
          </cell>
          <cell r="AP157" t="str">
            <v>CANTO</v>
          </cell>
        </row>
        <row r="158">
          <cell r="A158">
            <v>127</v>
          </cell>
          <cell r="B158" t="str">
            <v>{id:</v>
          </cell>
          <cell r="C158">
            <v>156</v>
          </cell>
          <cell r="D158" t="str">
            <v>,</v>
          </cell>
          <cell r="E158" t="str">
            <v xml:space="preserve">title: </v>
          </cell>
          <cell r="F158" t="str">
            <v>"</v>
          </cell>
          <cell r="G158" t="str">
            <v>Oh muerte, ¿dónde está tu victoria?</v>
          </cell>
          <cell r="H158" t="str">
            <v>",</v>
          </cell>
          <cell r="I158" t="str">
            <v xml:space="preserve"> subtitle: </v>
          </cell>
          <cell r="J158" t="str">
            <v>"</v>
          </cell>
          <cell r="K158" t="str">
            <v>1 Corintios 15</v>
          </cell>
          <cell r="L158" t="str">
            <v xml:space="preserve">", </v>
          </cell>
          <cell r="M158" t="str">
            <v xml:space="preserve">category: </v>
          </cell>
          <cell r="N158" t="str">
            <v>"</v>
          </cell>
          <cell r="O158" t="str">
            <v>Precatecumenado</v>
          </cell>
          <cell r="P158" t="str">
            <v>"</v>
          </cell>
          <cell r="Q158" t="str">
            <v>, moments: [</v>
          </cell>
          <cell r="R158" t="str">
            <v>"</v>
          </cell>
          <cell r="S158" t="str">
            <v>Entrada</v>
          </cell>
          <cell r="T158" t="str">
            <v>", "</v>
          </cell>
          <cell r="U158" t="str">
            <v>Antiguo Testamento</v>
          </cell>
          <cell r="AD158" t="str">
            <v>"], url: "</v>
          </cell>
          <cell r="AE158" t="str">
            <v>/resucito/src/index.html?canto=ohmuerte¿dondeestatuvictoria?</v>
          </cell>
          <cell r="AF158" t="str">
            <v>", content: "</v>
          </cell>
          <cell r="AG158" t="str">
            <v>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v>
          </cell>
          <cell r="AH158" t="str">
            <v>"},</v>
          </cell>
          <cell r="AI158" t="str">
            <v>o</v>
          </cell>
          <cell r="AJ158" t="str">
            <v>p</v>
          </cell>
          <cell r="AK158" t="str">
            <v>{id:156,title: "Oh muerte, ¿dónde está tu victoria?", subtitle: "1 Corintios 15", category: "Precatecumenado", moments: ["Entrada", "Antiguo Testamento"], url: "/resucito/src/index.html?canto=ohmuerte¿dondeestatuvictoria?", content: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v>
          </cell>
          <cell r="AL158" t="str">
            <v>OH MUERTE, ¿DÓNDE ESTÁ TU VICTORIA?</v>
          </cell>
          <cell r="AM158" t="str">
            <v>ohmuerte,¿dóndeestátuvictoria?</v>
          </cell>
          <cell r="AN158" t="str">
            <v>1 Corintios 15</v>
          </cell>
          <cell r="AP158" t="str">
            <v>CANTO</v>
          </cell>
        </row>
        <row r="159">
          <cell r="A159">
            <v>232</v>
          </cell>
          <cell r="B159" t="str">
            <v>{id:</v>
          </cell>
          <cell r="C159">
            <v>157</v>
          </cell>
          <cell r="D159" t="str">
            <v>,</v>
          </cell>
          <cell r="E159" t="str">
            <v xml:space="preserve">title: </v>
          </cell>
          <cell r="F159" t="str">
            <v>"</v>
          </cell>
          <cell r="G159" t="str">
            <v>Oh Señor, mi corazón ya no es ambicioso</v>
          </cell>
          <cell r="H159" t="str">
            <v>",</v>
          </cell>
          <cell r="I159" t="str">
            <v xml:space="preserve"> subtitle: </v>
          </cell>
          <cell r="J159" t="str">
            <v>"</v>
          </cell>
          <cell r="K159" t="str">
            <v>Sal 131 (130)</v>
          </cell>
          <cell r="L159" t="str">
            <v xml:space="preserve">", </v>
          </cell>
          <cell r="M159" t="str">
            <v xml:space="preserve">category: </v>
          </cell>
          <cell r="N159" t="str">
            <v>"</v>
          </cell>
          <cell r="O159" t="str">
            <v>Catecumenado</v>
          </cell>
          <cell r="P159" t="str">
            <v>"</v>
          </cell>
          <cell r="Q159" t="str">
            <v>, moments: [</v>
          </cell>
          <cell r="R159" t="str">
            <v>"</v>
          </cell>
          <cell r="AD159" t="str">
            <v>"], url: "</v>
          </cell>
          <cell r="AE159" t="str">
            <v>/resucito/src/index.html?canto=ohsenormicorazonyanoesambicioso</v>
          </cell>
          <cell r="AF159" t="str">
            <v>", content: "</v>
          </cell>
          <cell r="AG159" t="str">
            <v>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v>
          </cell>
          <cell r="AH159" t="str">
            <v>"},</v>
          </cell>
          <cell r="AI159" t="str">
            <v>o</v>
          </cell>
          <cell r="AJ159" t="str">
            <v>c</v>
          </cell>
          <cell r="AK159" t="str">
            <v>{id:157,title: "Oh Señor, mi corazón ya no es ambicioso", subtitle: "Sal 131 (130)", category: "Catecumenado", moments: [""], url: "/resucito/src/index.html?canto=ohsenormicorazonyanoesambicioso", content: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v>
          </cell>
          <cell r="AL159" t="str">
            <v>OH SEÑOR, MI CORAZÓN YA NO ES AMBICIOSO</v>
          </cell>
          <cell r="AM159" t="str">
            <v>ohseñor,micorazónyanoesambicioso</v>
          </cell>
          <cell r="AN159" t="str">
            <v>Sal 131 (130)</v>
          </cell>
          <cell r="AP159" t="str">
            <v>CANTO</v>
          </cell>
        </row>
        <row r="160">
          <cell r="A160">
            <v>128</v>
          </cell>
          <cell r="B160" t="str">
            <v>{id:</v>
          </cell>
          <cell r="C160">
            <v>158</v>
          </cell>
          <cell r="D160" t="str">
            <v>,</v>
          </cell>
          <cell r="E160" t="str">
            <v xml:space="preserve">title: </v>
          </cell>
          <cell r="F160" t="str">
            <v>"</v>
          </cell>
          <cell r="G160" t="str">
            <v>Oh Señor, nuestro Dios</v>
          </cell>
          <cell r="H160" t="str">
            <v>",</v>
          </cell>
          <cell r="I160" t="str">
            <v xml:space="preserve"> subtitle: </v>
          </cell>
          <cell r="J160" t="str">
            <v>"</v>
          </cell>
          <cell r="K160" t="str">
            <v>Salmo 8</v>
          </cell>
          <cell r="L160" t="str">
            <v xml:space="preserve">", </v>
          </cell>
          <cell r="M160" t="str">
            <v xml:space="preserve">category: </v>
          </cell>
          <cell r="N160" t="str">
            <v>"</v>
          </cell>
          <cell r="O160" t="str">
            <v>Precatecumenado</v>
          </cell>
          <cell r="P160" t="str">
            <v>"</v>
          </cell>
          <cell r="Q160" t="str">
            <v>, moments: [</v>
          </cell>
          <cell r="R160" t="str">
            <v>"</v>
          </cell>
          <cell r="S160" t="str">
            <v>Virgen</v>
          </cell>
          <cell r="AD160" t="str">
            <v>"], url: "</v>
          </cell>
          <cell r="AE160" t="str">
            <v>/resucito/src/index.html?canto=ohsenornuestrodios</v>
          </cell>
          <cell r="AF160" t="str">
            <v>", content: "</v>
          </cell>
          <cell r="AG160" t="str">
            <v>¡oh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v>
          </cell>
          <cell r="AH160" t="str">
            <v>"},</v>
          </cell>
          <cell r="AI160" t="str">
            <v>o</v>
          </cell>
          <cell r="AJ160" t="str">
            <v>p</v>
          </cell>
          <cell r="AK160" t="str">
            <v>{id:158,title: "Oh Señor, nuestro Dios", subtitle: "Salmo 8", category: "Precatecumenado", moments: ["Virgen"], url: "/resucito/src/index.html?canto=ohsenornuestrodios", content: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v>
          </cell>
          <cell r="AL160" t="str">
            <v>OH SEÑOR, NUESTRO DIOS</v>
          </cell>
          <cell r="AM160" t="str">
            <v>ohseñor,nuestrodios</v>
          </cell>
          <cell r="AN160" t="str">
            <v>Salmo 8</v>
          </cell>
          <cell r="AP160" t="str">
            <v>CANTO</v>
          </cell>
        </row>
        <row r="161">
          <cell r="A161">
            <v>129</v>
          </cell>
          <cell r="B161" t="str">
            <v>{id:</v>
          </cell>
          <cell r="C161">
            <v>159</v>
          </cell>
          <cell r="D161" t="str">
            <v>,</v>
          </cell>
          <cell r="E161" t="str">
            <v xml:space="preserve">title: </v>
          </cell>
          <cell r="F161" t="str">
            <v>"</v>
          </cell>
          <cell r="G161" t="str">
            <v>Os tomaré de entre las naciones</v>
          </cell>
          <cell r="H161" t="str">
            <v>",</v>
          </cell>
          <cell r="I161" t="str">
            <v xml:space="preserve"> subtitle: </v>
          </cell>
          <cell r="J161" t="str">
            <v>"</v>
          </cell>
          <cell r="K161" t="str">
            <v>Ezequiel 36,24-28</v>
          </cell>
          <cell r="L161" t="str">
            <v xml:space="preserve">", </v>
          </cell>
          <cell r="M161" t="str">
            <v xml:space="preserve">category: </v>
          </cell>
          <cell r="N161" t="str">
            <v>"</v>
          </cell>
          <cell r="O161" t="str">
            <v>Precatecumenado</v>
          </cell>
          <cell r="P161" t="str">
            <v>"</v>
          </cell>
          <cell r="Q161" t="str">
            <v>, moments: [</v>
          </cell>
          <cell r="R161" t="str">
            <v>"</v>
          </cell>
          <cell r="S161" t="str">
            <v>Pentecostés</v>
          </cell>
          <cell r="T161" t="str">
            <v>", "</v>
          </cell>
          <cell r="U161" t="str">
            <v>Comunión</v>
          </cell>
          <cell r="AD161" t="str">
            <v>"], url: "</v>
          </cell>
          <cell r="AE161" t="str">
            <v>/resucito/src/index.html?canto=ostomaredeentrelasnaciones</v>
          </cell>
          <cell r="AF161" t="str">
            <v>", content: "</v>
          </cell>
          <cell r="AG161" t="str">
            <v>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v>
          </cell>
          <cell r="AH161" t="str">
            <v>"},</v>
          </cell>
          <cell r="AI161" t="str">
            <v>o</v>
          </cell>
          <cell r="AJ161" t="str">
            <v>p</v>
          </cell>
          <cell r="AK161" t="str">
            <v>{id:159,title: "Os tomaré de entre las naciones", subtitle: "Ezequiel 36,24-28", category: "Precatecumenado", moments: ["Pentecostés", "Comunión"], url: "/resucito/src/index.html?canto=ostomaredeentrelasnaciones", content: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v>
          </cell>
          <cell r="AL161" t="str">
            <v>OS TOMARÉ DE ENTRE LAS NACIONES</v>
          </cell>
          <cell r="AM161" t="str">
            <v>ostomarédeentrelasnaciones</v>
          </cell>
          <cell r="AN161" t="str">
            <v>Ezequiel 36,24-28</v>
          </cell>
          <cell r="AP161" t="str">
            <v>CANTO</v>
          </cell>
        </row>
        <row r="162">
          <cell r="A162">
            <v>193</v>
          </cell>
          <cell r="B162" t="str">
            <v>{id:</v>
          </cell>
          <cell r="C162">
            <v>160</v>
          </cell>
          <cell r="D162" t="str">
            <v>,</v>
          </cell>
          <cell r="E162" t="str">
            <v xml:space="preserve">title: </v>
          </cell>
          <cell r="F162" t="str">
            <v>"</v>
          </cell>
          <cell r="G162" t="str">
            <v>Padre nuestro</v>
          </cell>
          <cell r="H162" t="str">
            <v>",</v>
          </cell>
          <cell r="I162" t="str">
            <v xml:space="preserve"> subtitle: </v>
          </cell>
          <cell r="J162" t="str">
            <v>"</v>
          </cell>
          <cell r="K162" t="str">
            <v>Tiempo de la Elección</v>
          </cell>
          <cell r="L162" t="str">
            <v xml:space="preserve">", </v>
          </cell>
          <cell r="M162" t="str">
            <v xml:space="preserve">category: </v>
          </cell>
          <cell r="N162" t="str">
            <v>"</v>
          </cell>
          <cell r="O162" t="str">
            <v>Liturgia</v>
          </cell>
          <cell r="P162" t="str">
            <v>"</v>
          </cell>
          <cell r="Q162" t="str">
            <v>, moments: [</v>
          </cell>
          <cell r="R162" t="str">
            <v>"</v>
          </cell>
          <cell r="AD162" t="str">
            <v>"], url: "</v>
          </cell>
          <cell r="AE162" t="str">
            <v>/resucito/src/index.html?canto=padrenuestro</v>
          </cell>
          <cell r="AF162" t="str">
            <v>", content: "</v>
          </cell>
          <cell r="AG162" t="str">
            <v>¡abbá,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v>
          </cell>
          <cell r="AH162" t="str">
            <v>"},</v>
          </cell>
          <cell r="AI162" t="str">
            <v>p</v>
          </cell>
          <cell r="AJ162" t="str">
            <v>l</v>
          </cell>
          <cell r="AK162" t="str">
            <v>{id:160,title: "Padre nuestro", subtitle: "Tiempo de la Elección", category: "Liturgia", moments: [""], url: "/resucito/src/index.html?canto=padrenuestro", content: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v>
          </cell>
          <cell r="AL162" t="str">
            <v>PADRE NUESTRO</v>
          </cell>
          <cell r="AM162" t="str">
            <v>padrenuestro</v>
          </cell>
          <cell r="AN162" t="str">
            <v>Tiempo de la Elección</v>
          </cell>
          <cell r="AP162" t="str">
            <v>CANTO</v>
          </cell>
        </row>
        <row r="163">
          <cell r="A163">
            <v>130</v>
          </cell>
          <cell r="B163" t="str">
            <v>{id:</v>
          </cell>
          <cell r="C163">
            <v>161</v>
          </cell>
          <cell r="D163" t="str">
            <v>,</v>
          </cell>
          <cell r="E163" t="str">
            <v xml:space="preserve">title: </v>
          </cell>
          <cell r="F163" t="str">
            <v>"</v>
          </cell>
          <cell r="G163" t="str">
            <v>Paloma incorrupta</v>
          </cell>
          <cell r="H163" t="str">
            <v>",</v>
          </cell>
          <cell r="I163" t="str">
            <v xml:space="preserve"> subtitle: </v>
          </cell>
          <cell r="J163" t="str">
            <v>"</v>
          </cell>
          <cell r="K163" t="str">
            <v>Kontákion (Romano el Meloda)</v>
          </cell>
          <cell r="L163" t="str">
            <v xml:space="preserve">", </v>
          </cell>
          <cell r="M163" t="str">
            <v xml:space="preserve">category: </v>
          </cell>
          <cell r="N163" t="str">
            <v>"</v>
          </cell>
          <cell r="O163" t="str">
            <v>Precatecumenado</v>
          </cell>
          <cell r="P163" t="str">
            <v>"</v>
          </cell>
          <cell r="Q163" t="str">
            <v>, moments: [</v>
          </cell>
          <cell r="R163" t="str">
            <v>"</v>
          </cell>
          <cell r="AD163" t="str">
            <v>"], url: "</v>
          </cell>
          <cell r="AE163" t="str">
            <v>/resucito/src/index.html?canto=palomaincorrupta</v>
          </cell>
          <cell r="AF163" t="str">
            <v>", content: "</v>
          </cell>
          <cell r="AG163" t="str">
            <v>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v>
          </cell>
          <cell r="AH163" t="str">
            <v>"},</v>
          </cell>
          <cell r="AI163" t="str">
            <v>p</v>
          </cell>
          <cell r="AJ163" t="str">
            <v>p</v>
          </cell>
          <cell r="AK163" t="str">
            <v>{id:161,title: "Paloma incorrupta", subtitle: "Kontákion (Romano el Meloda)", category: "Precatecumenado", moments: [""], url: "/resucito/src/index.html?canto=palomaincorrupta", content: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v>
          </cell>
          <cell r="AL163" t="str">
            <v>PALOMA INCORRUPTA</v>
          </cell>
          <cell r="AM163" t="str">
            <v>palomaincorrupta</v>
          </cell>
          <cell r="AN163" t="str">
            <v>Kontákion (Romano el Meloda)</v>
          </cell>
          <cell r="AP163" t="str">
            <v>CANTO</v>
          </cell>
        </row>
        <row r="164">
          <cell r="A164">
            <v>131</v>
          </cell>
          <cell r="B164" t="str">
            <v>{id:</v>
          </cell>
          <cell r="C164">
            <v>162</v>
          </cell>
          <cell r="D164" t="str">
            <v>,</v>
          </cell>
          <cell r="E164" t="str">
            <v xml:space="preserve">title: </v>
          </cell>
          <cell r="F164" t="str">
            <v>"</v>
          </cell>
          <cell r="G164" t="str">
            <v>Pentecostés</v>
          </cell>
          <cell r="H164" t="str">
            <v>",</v>
          </cell>
          <cell r="I164" t="str">
            <v xml:space="preserve"> subtitle: </v>
          </cell>
          <cell r="J164" t="str">
            <v>"</v>
          </cell>
          <cell r="K164" t="str">
            <v xml:space="preserve">Hchos de los Apostoles 2,1-13 </v>
          </cell>
          <cell r="L164" t="str">
            <v xml:space="preserve">", </v>
          </cell>
          <cell r="M164" t="str">
            <v xml:space="preserve">category: </v>
          </cell>
          <cell r="N164" t="str">
            <v>"</v>
          </cell>
          <cell r="O164" t="str">
            <v>Precatecumenado</v>
          </cell>
          <cell r="P164" t="str">
            <v>"</v>
          </cell>
          <cell r="Q164" t="str">
            <v>, moments: [</v>
          </cell>
          <cell r="R164" t="str">
            <v>"</v>
          </cell>
          <cell r="AD164" t="str">
            <v>"], url: "</v>
          </cell>
          <cell r="AE164" t="str">
            <v>/resucito/src/index.html?canto=pentecostes</v>
          </cell>
          <cell r="AF164" t="str">
            <v>", content: "</v>
          </cell>
          <cell r="AG164" t="str">
            <v>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v>
          </cell>
          <cell r="AH164" t="str">
            <v>"},</v>
          </cell>
          <cell r="AI164" t="str">
            <v>p</v>
          </cell>
          <cell r="AJ164" t="str">
            <v>p</v>
          </cell>
          <cell r="AK164" t="str">
            <v>{id:162,title: "Pentecostés", subtitle: "Hchos de los Apostoles 2,1-13 ", category: "Precatecumenado", moments: [""], url: "/resucito/src/index.html?canto=pentecostes", content: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v>
          </cell>
          <cell r="AL164" t="str">
            <v>PENTECOSTÉS</v>
          </cell>
          <cell r="AM164" t="str">
            <v>pentecostés</v>
          </cell>
          <cell r="AN164" t="str">
            <v xml:space="preserve">Hchos de los Apostoles 2,1-13 </v>
          </cell>
          <cell r="AP164" t="str">
            <v>CANTO</v>
          </cell>
        </row>
        <row r="165">
          <cell r="A165">
            <v>194</v>
          </cell>
          <cell r="B165" t="str">
            <v>{id:</v>
          </cell>
          <cell r="C165">
            <v>163</v>
          </cell>
          <cell r="D165" t="str">
            <v>,</v>
          </cell>
          <cell r="E165" t="str">
            <v xml:space="preserve">title: </v>
          </cell>
          <cell r="F165" t="str">
            <v>"</v>
          </cell>
          <cell r="G165" t="str">
            <v>Plegaria Eucarística II</v>
          </cell>
          <cell r="H165" t="str">
            <v>",</v>
          </cell>
          <cell r="I165" t="str">
            <v xml:space="preserve"> subtitle: </v>
          </cell>
          <cell r="J165" t="str">
            <v>"</v>
          </cell>
          <cell r="K165" t="str">
            <v>Modelo I</v>
          </cell>
          <cell r="L165" t="str">
            <v xml:space="preserve">", </v>
          </cell>
          <cell r="M165" t="str">
            <v xml:space="preserve">category: </v>
          </cell>
          <cell r="N165" t="str">
            <v>"</v>
          </cell>
          <cell r="O165" t="str">
            <v>Liturgia</v>
          </cell>
          <cell r="P165" t="str">
            <v>"</v>
          </cell>
          <cell r="Q165" t="str">
            <v>, moments: [</v>
          </cell>
          <cell r="R165" t="str">
            <v>"</v>
          </cell>
          <cell r="AD165" t="str">
            <v>"], url: "</v>
          </cell>
          <cell r="AE165" t="str">
            <v>/resucito/src/index.html?canto=plegariaeucaristicaii</v>
          </cell>
          <cell r="AF165" t="str">
            <v>", content: "</v>
          </cell>
          <cell r="AG165" t="str">
            <v>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v>
          </cell>
          <cell r="AH165" t="str">
            <v>"},</v>
          </cell>
          <cell r="AI165" t="str">
            <v>p</v>
          </cell>
          <cell r="AJ165" t="str">
            <v>l</v>
          </cell>
          <cell r="AK165" t="str">
            <v>{id:163,title: "Plegaria Eucarística II", subtitle: "Modelo I", category: "Liturgia", moments: [""], url: "/resucito/src/index.html?canto=plegariaeucaristicaii", content: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v>
          </cell>
          <cell r="AL165" t="str">
            <v>PLEGARIA EUCARÍSTICA II</v>
          </cell>
          <cell r="AM165" t="str">
            <v>plegariaeucarísticaii</v>
          </cell>
          <cell r="AN165" t="str">
            <v>Modelo I</v>
          </cell>
          <cell r="AP165" t="str">
            <v>CANTO</v>
          </cell>
        </row>
        <row r="166">
          <cell r="A166">
            <v>197</v>
          </cell>
          <cell r="B166" t="str">
            <v>{id:</v>
          </cell>
          <cell r="C166">
            <v>164</v>
          </cell>
          <cell r="D166" t="str">
            <v>,</v>
          </cell>
          <cell r="E166" t="str">
            <v xml:space="preserve">title: </v>
          </cell>
          <cell r="F166" t="str">
            <v>"</v>
          </cell>
          <cell r="G166" t="str">
            <v>Plegaria Eucarística II</v>
          </cell>
          <cell r="H166" t="str">
            <v>",</v>
          </cell>
          <cell r="I166" t="str">
            <v xml:space="preserve"> subtitle: </v>
          </cell>
          <cell r="J166" t="str">
            <v>"</v>
          </cell>
          <cell r="K166" t="str">
            <v>Modelo II (1987)</v>
          </cell>
          <cell r="L166" t="str">
            <v xml:space="preserve">", </v>
          </cell>
          <cell r="M166" t="str">
            <v xml:space="preserve">category: </v>
          </cell>
          <cell r="N166" t="str">
            <v>"</v>
          </cell>
          <cell r="O166" t="str">
            <v>Liturgia</v>
          </cell>
          <cell r="P166" t="str">
            <v>"</v>
          </cell>
          <cell r="Q166" t="str">
            <v>, moments: [</v>
          </cell>
          <cell r="R166" t="str">
            <v>"</v>
          </cell>
          <cell r="AD166" t="str">
            <v>"], url: "</v>
          </cell>
          <cell r="AE166" t="str">
            <v>/resucito/src/index.html?canto=plegariaeucaristicaii</v>
          </cell>
          <cell r="AF166" t="str">
            <v>", content: "</v>
          </cell>
          <cell r="AG166" t="str">
            <v>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v>
          </cell>
          <cell r="AH166" t="str">
            <v>"},</v>
          </cell>
          <cell r="AI166" t="str">
            <v>p</v>
          </cell>
          <cell r="AJ166" t="str">
            <v>l</v>
          </cell>
          <cell r="AK166" t="str">
            <v>{id:164,title: "Plegaria Eucarística II", subtitle: "Modelo II (1987)", category: "Liturgia", moments: [""], url: "/resucito/src/index.html?canto=plegariaeucaristicaii", content: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v>
          </cell>
          <cell r="AL166" t="str">
            <v>PLEGARIA EUCARÍSTICA II</v>
          </cell>
          <cell r="AM166" t="str">
            <v>plegariaeucarísticaii</v>
          </cell>
          <cell r="AN166" t="str">
            <v>Modelo II (1987)</v>
          </cell>
          <cell r="AP166" t="str">
            <v>CANTO</v>
          </cell>
        </row>
        <row r="167">
          <cell r="A167">
            <v>200</v>
          </cell>
          <cell r="B167" t="str">
            <v>{id:</v>
          </cell>
          <cell r="C167">
            <v>165</v>
          </cell>
          <cell r="D167" t="str">
            <v>,</v>
          </cell>
          <cell r="E167" t="str">
            <v xml:space="preserve">title: </v>
          </cell>
          <cell r="F167" t="str">
            <v>"</v>
          </cell>
          <cell r="G167" t="str">
            <v xml:space="preserve">Plegaria Eucarística IV </v>
          </cell>
          <cell r="H167" t="str">
            <v>",</v>
          </cell>
          <cell r="I167" t="str">
            <v xml:space="preserve"> subtitle: </v>
          </cell>
          <cell r="J167" t="str">
            <v>"</v>
          </cell>
          <cell r="K167" t="str">
            <v>(1988)</v>
          </cell>
          <cell r="L167" t="str">
            <v xml:space="preserve">", </v>
          </cell>
          <cell r="M167" t="str">
            <v xml:space="preserve">category: </v>
          </cell>
          <cell r="N167" t="str">
            <v>"</v>
          </cell>
          <cell r="O167" t="str">
            <v>Liturgia</v>
          </cell>
          <cell r="P167" t="str">
            <v>"</v>
          </cell>
          <cell r="Q167" t="str">
            <v>, moments: [</v>
          </cell>
          <cell r="R167" t="str">
            <v>"</v>
          </cell>
          <cell r="AD167" t="str">
            <v>"], url: "</v>
          </cell>
          <cell r="AE167" t="str">
            <v>/resucito/src/index.html?canto=plegariaeucaristicaiv</v>
          </cell>
          <cell r="AF167" t="str">
            <v>", content: "</v>
          </cell>
          <cell r="AG167" t="str">
            <v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v>
          </cell>
          <cell r="AH167" t="str">
            <v>"},</v>
          </cell>
          <cell r="AI167" t="str">
            <v>p</v>
          </cell>
          <cell r="AJ167" t="str">
            <v>l</v>
          </cell>
          <cell r="AK167" t="str">
            <v>{id:165,title: "Plegaria Eucarística IV ", subtitle: "(1988)", category: "Liturgia", moments: [""], url: "/resucito/src/index.html?canto=plegariaeucaristicaiv", content: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v>
          </cell>
          <cell r="AL167" t="str">
            <v xml:space="preserve">PLEGARIA EUCARÍSTICA IV </v>
          </cell>
          <cell r="AM167" t="str">
            <v>plegariaeucarísticaiv</v>
          </cell>
          <cell r="AN167" t="str">
            <v>(1988)</v>
          </cell>
          <cell r="AP167" t="str">
            <v>CANTO</v>
          </cell>
        </row>
        <row r="168">
          <cell r="A168">
            <v>132</v>
          </cell>
          <cell r="B168" t="str">
            <v>{id:</v>
          </cell>
          <cell r="C168">
            <v>166</v>
          </cell>
          <cell r="D168" t="str">
            <v>,</v>
          </cell>
          <cell r="E168" t="str">
            <v xml:space="preserve">title: </v>
          </cell>
          <cell r="F168" t="str">
            <v>"</v>
          </cell>
          <cell r="G168" t="str">
            <v>Por el amor de mis amigos</v>
          </cell>
          <cell r="H168" t="str">
            <v>",</v>
          </cell>
          <cell r="I168" t="str">
            <v xml:space="preserve"> subtitle: </v>
          </cell>
          <cell r="J168" t="str">
            <v>"</v>
          </cell>
          <cell r="K168" t="str">
            <v xml:space="preserve">Sal 122 (121) - Melodía hebraica </v>
          </cell>
          <cell r="L168" t="str">
            <v xml:space="preserve">", </v>
          </cell>
          <cell r="M168" t="str">
            <v xml:space="preserve">category: </v>
          </cell>
          <cell r="N168" t="str">
            <v>"</v>
          </cell>
          <cell r="O168" t="str">
            <v>Precatecumenado</v>
          </cell>
          <cell r="P168" t="str">
            <v>"</v>
          </cell>
          <cell r="Q168" t="str">
            <v>, moments: [</v>
          </cell>
          <cell r="R168" t="str">
            <v>"</v>
          </cell>
          <cell r="AD168" t="str">
            <v>"], url: "</v>
          </cell>
          <cell r="AE168" t="str">
            <v>/resucito/src/index.html?canto=porelamordemisamigos</v>
          </cell>
          <cell r="AF168" t="str">
            <v>", content: "</v>
          </cell>
          <cell r="AG168" t="str">
            <v>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v>
          </cell>
          <cell r="AH168" t="str">
            <v>"},</v>
          </cell>
          <cell r="AI168" t="str">
            <v>p</v>
          </cell>
          <cell r="AJ168" t="str">
            <v>p</v>
          </cell>
          <cell r="AK168" t="str">
            <v>{id:166,title: "Por el amor de mis amigos", subtitle: "Sal 122 (121) - Melodía hebraica ", category: "Precatecumenado", moments: [""], url: "/resucito/src/index.html?canto=porelamordemisamigos", content: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v>
          </cell>
          <cell r="AL168" t="str">
            <v>POR EL AMOR DE MIS AMIGOS</v>
          </cell>
          <cell r="AM168" t="str">
            <v>porelamordemisamigos</v>
          </cell>
          <cell r="AN168" t="str">
            <v xml:space="preserve">Sal 122 (121) - Melodía hebraica </v>
          </cell>
          <cell r="AP168" t="str">
            <v>CANTO</v>
          </cell>
        </row>
        <row r="169">
          <cell r="A169">
            <v>133</v>
          </cell>
          <cell r="B169" t="str">
            <v>{id:</v>
          </cell>
          <cell r="C169">
            <v>167</v>
          </cell>
          <cell r="D169" t="str">
            <v>,</v>
          </cell>
          <cell r="E169" t="str">
            <v xml:space="preserve">title: </v>
          </cell>
          <cell r="F169" t="str">
            <v>"</v>
          </cell>
          <cell r="G169" t="str">
            <v>Por qué esta noche es diferente</v>
          </cell>
          <cell r="H169" t="str">
            <v>",</v>
          </cell>
          <cell r="I169" t="str">
            <v xml:space="preserve"> subtitle: </v>
          </cell>
          <cell r="J169" t="str">
            <v>"</v>
          </cell>
          <cell r="K169" t="str">
            <v>Haggadá de Pesaj - Melodía hebraica</v>
          </cell>
          <cell r="L169" t="str">
            <v xml:space="preserve">", </v>
          </cell>
          <cell r="M169" t="str">
            <v xml:space="preserve">category: </v>
          </cell>
          <cell r="N169" t="str">
            <v>"</v>
          </cell>
          <cell r="O169" t="str">
            <v>Precatecumenado</v>
          </cell>
          <cell r="P169" t="str">
            <v>"</v>
          </cell>
          <cell r="Q169" t="str">
            <v>, moments: [</v>
          </cell>
          <cell r="R169" t="str">
            <v>"</v>
          </cell>
          <cell r="AD169" t="str">
            <v>"], url: "</v>
          </cell>
          <cell r="AE169" t="str">
            <v>/resucito/src/index.html?canto=porqueestanocheesdiferente</v>
          </cell>
          <cell r="AF169" t="str">
            <v>", content: "</v>
          </cell>
          <cell r="AG169" t="str">
            <v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v>
          </cell>
          <cell r="AH169" t="str">
            <v>"},</v>
          </cell>
          <cell r="AI169" t="str">
            <v>p</v>
          </cell>
          <cell r="AJ169" t="str">
            <v>p</v>
          </cell>
          <cell r="AK169" t="str">
            <v>{id:167,title: "Por qué esta noche es diferente", subtitle: "Haggadá de Pesaj - Melodía hebraica", category: "Precatecumenado", moments: [""], url: "/resucito/src/index.html?canto=porqueestanocheesdiferente", content: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v>
          </cell>
          <cell r="AL169" t="str">
            <v>POR QUÉ ESTA NOCHE ES DIFERENTE</v>
          </cell>
          <cell r="AM169" t="str">
            <v>porquéestanocheesdiferente</v>
          </cell>
          <cell r="AN169" t="str">
            <v>Haggadá de Pesaj - Melodía hebraica</v>
          </cell>
          <cell r="AP169" t="str">
            <v>CANTO</v>
          </cell>
        </row>
        <row r="170">
          <cell r="A170">
            <v>134</v>
          </cell>
          <cell r="B170" t="str">
            <v>{id:</v>
          </cell>
          <cell r="C170">
            <v>168</v>
          </cell>
          <cell r="D170" t="str">
            <v>,</v>
          </cell>
          <cell r="E170" t="str">
            <v xml:space="preserve">title: </v>
          </cell>
          <cell r="F170" t="str">
            <v>"</v>
          </cell>
          <cell r="G170" t="str">
            <v>Por qué las gentes conjuran</v>
          </cell>
          <cell r="H170" t="str">
            <v>",</v>
          </cell>
          <cell r="I170" t="str">
            <v xml:space="preserve"> subtitle: </v>
          </cell>
          <cell r="J170" t="str">
            <v>"</v>
          </cell>
          <cell r="K170" t="str">
            <v>Salmo 2</v>
          </cell>
          <cell r="L170" t="str">
            <v xml:space="preserve">", </v>
          </cell>
          <cell r="M170" t="str">
            <v xml:space="preserve">category: </v>
          </cell>
          <cell r="N170" t="str">
            <v>"</v>
          </cell>
          <cell r="O170" t="str">
            <v>Precatecumenado</v>
          </cell>
          <cell r="P170" t="str">
            <v>"</v>
          </cell>
          <cell r="Q170" t="str">
            <v>, moments: [</v>
          </cell>
          <cell r="R170" t="str">
            <v>"</v>
          </cell>
          <cell r="AD170" t="str">
            <v>"], url: "</v>
          </cell>
          <cell r="AE170" t="str">
            <v>/resucito/src/index.html?canto=porquelasgentesconjuran</v>
          </cell>
          <cell r="AF170" t="str">
            <v>", content: "</v>
          </cell>
          <cell r="AG170" t="str">
            <v>¿por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v>
          </cell>
          <cell r="AH170" t="str">
            <v>"},</v>
          </cell>
          <cell r="AI170" t="str">
            <v>p</v>
          </cell>
          <cell r="AJ170" t="str">
            <v>p</v>
          </cell>
          <cell r="AK170" t="str">
            <v>{id:168,title: "Por qué las gentes conjuran", subtitle: "Salmo 2", category: "Precatecumenado", moments: [""], url: "/resucito/src/index.html?canto=porquelasgentesconjuran", content: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v>
          </cell>
          <cell r="AL170" t="str">
            <v>POR QUÉ LAS GENTES CONJURAN</v>
          </cell>
          <cell r="AM170" t="str">
            <v>porquélasgentesconjuran</v>
          </cell>
          <cell r="AN170" t="str">
            <v>Salmo 2</v>
          </cell>
          <cell r="AP170" t="str">
            <v>CANTO</v>
          </cell>
        </row>
        <row r="171">
          <cell r="A171">
            <v>135</v>
          </cell>
          <cell r="B171" t="str">
            <v>{id:</v>
          </cell>
          <cell r="C171">
            <v>169</v>
          </cell>
          <cell r="D171" t="str">
            <v>,</v>
          </cell>
          <cell r="E171" t="str">
            <v xml:space="preserve">title: </v>
          </cell>
          <cell r="F171" t="str">
            <v>"</v>
          </cell>
          <cell r="G171" t="str">
            <v>Porque mi yugo es suave</v>
          </cell>
          <cell r="H171" t="str">
            <v>",</v>
          </cell>
          <cell r="I171" t="str">
            <v xml:space="preserve"> subtitle: </v>
          </cell>
          <cell r="J171" t="str">
            <v>"</v>
          </cell>
          <cell r="K171" t="str">
            <v>Mateo 11,28ss</v>
          </cell>
          <cell r="L171" t="str">
            <v xml:space="preserve">", </v>
          </cell>
          <cell r="M171" t="str">
            <v xml:space="preserve">category: </v>
          </cell>
          <cell r="N171" t="str">
            <v>"</v>
          </cell>
          <cell r="O171" t="str">
            <v>Precatecumenado</v>
          </cell>
          <cell r="P171" t="str">
            <v>"</v>
          </cell>
          <cell r="Q171" t="str">
            <v>, moments: [</v>
          </cell>
          <cell r="R171" t="str">
            <v>"</v>
          </cell>
          <cell r="AD171" t="str">
            <v>"], url: "</v>
          </cell>
          <cell r="AE171" t="str">
            <v>/resucito/src/index.html?canto=porquemiyugoessuave</v>
          </cell>
          <cell r="AF171" t="str">
            <v>", content: "</v>
          </cell>
          <cell r="AG171" t="str">
            <v>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v>
          </cell>
          <cell r="AH171" t="str">
            <v>"},</v>
          </cell>
          <cell r="AI171" t="str">
            <v>p</v>
          </cell>
          <cell r="AJ171" t="str">
            <v>p</v>
          </cell>
          <cell r="AK171" t="str">
            <v>{id:169,title: "Porque mi yugo es suave", subtitle: "Mateo 11,28ss", category: "Precatecumenado", moments: [""], url: "/resucito/src/index.html?canto=porquemiyugoessuave", content: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v>
          </cell>
          <cell r="AL171" t="str">
            <v>PORQUE MI YUGO ES SUAVE</v>
          </cell>
          <cell r="AM171" t="str">
            <v>porquemiyugoessuave</v>
          </cell>
          <cell r="AN171" t="str">
            <v>Mateo 11,28ss</v>
          </cell>
          <cell r="AP171" t="str">
            <v>CANTO</v>
          </cell>
        </row>
        <row r="172">
          <cell r="A172">
            <v>204</v>
          </cell>
          <cell r="B172" t="str">
            <v>{id:</v>
          </cell>
          <cell r="C172">
            <v>170</v>
          </cell>
          <cell r="D172" t="str">
            <v>,</v>
          </cell>
          <cell r="E172" t="str">
            <v xml:space="preserve">title: </v>
          </cell>
          <cell r="F172" t="str">
            <v>"</v>
          </cell>
          <cell r="G172" t="str">
            <v>Prefacio para Adviento y Navidad</v>
          </cell>
          <cell r="H172" t="str">
            <v>",</v>
          </cell>
          <cell r="I172" t="str">
            <v xml:space="preserve"> subtitle: </v>
          </cell>
          <cell r="J172" t="str">
            <v>"</v>
          </cell>
          <cell r="K172" t="str">
            <v>Prefacio IV de Adviento*</v>
          </cell>
          <cell r="L172" t="str">
            <v xml:space="preserve">", </v>
          </cell>
          <cell r="M172" t="str">
            <v xml:space="preserve">category: </v>
          </cell>
          <cell r="N172" t="str">
            <v>"</v>
          </cell>
          <cell r="O172" t="str">
            <v>Liturgia</v>
          </cell>
          <cell r="P172" t="str">
            <v>"</v>
          </cell>
          <cell r="Q172" t="str">
            <v>, moments: [</v>
          </cell>
          <cell r="R172" t="str">
            <v>"</v>
          </cell>
          <cell r="S172" t="str">
            <v>Paz</v>
          </cell>
          <cell r="T172" t="str">
            <v>", "</v>
          </cell>
          <cell r="U172" t="str">
            <v>Antiguo Testamento</v>
          </cell>
          <cell r="AD172" t="str">
            <v>"], url: "</v>
          </cell>
          <cell r="AE172" t="str">
            <v>/resucito/src/index.html?canto=prefacioparaadvientoynavidad</v>
          </cell>
          <cell r="AF172" t="str">
            <v>", content: "</v>
          </cell>
          <cell r="AG172" t="str">
            <v>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v>
          </cell>
          <cell r="AH172" t="str">
            <v>"},</v>
          </cell>
          <cell r="AI172" t="str">
            <v>p</v>
          </cell>
          <cell r="AJ172" t="str">
            <v>l</v>
          </cell>
          <cell r="AK172" t="str">
            <v>{id:170,title: "Prefacio para Adviento y Navidad", subtitle: "Prefacio IV de Adviento*", category: "Liturgia", moments: ["Paz", "Antiguo Testamento"], url: "/resucito/src/index.html?canto=prefacioparaadvientoynavidad", content: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v>
          </cell>
          <cell r="AL172" t="str">
            <v>PREFACIO PARA ADVIENTO Y NAVIDAD</v>
          </cell>
          <cell r="AM172" t="str">
            <v>prefacioparaadvientoynavidad</v>
          </cell>
          <cell r="AN172" t="str">
            <v>Prefacio IV de Adviento*</v>
          </cell>
          <cell r="AP172" t="str">
            <v>CANTO</v>
          </cell>
        </row>
        <row r="173">
          <cell r="A173">
            <v>205</v>
          </cell>
          <cell r="B173" t="str">
            <v>{id:</v>
          </cell>
          <cell r="C173">
            <v>171</v>
          </cell>
          <cell r="D173" t="str">
            <v>,</v>
          </cell>
          <cell r="E173" t="str">
            <v xml:space="preserve">title: </v>
          </cell>
          <cell r="F173" t="str">
            <v>"</v>
          </cell>
          <cell r="G173" t="str">
            <v>Prefacio para el tiempo Pascual</v>
          </cell>
          <cell r="H173" t="str">
            <v>",</v>
          </cell>
          <cell r="I173" t="str">
            <v xml:space="preserve"> subtitle: </v>
          </cell>
          <cell r="J173" t="str">
            <v>"</v>
          </cell>
          <cell r="K173" t="str">
            <v>Prefacio I de Pascua*</v>
          </cell>
          <cell r="L173" t="str">
            <v xml:space="preserve">", </v>
          </cell>
          <cell r="M173" t="str">
            <v xml:space="preserve">category: </v>
          </cell>
          <cell r="N173" t="str">
            <v>"</v>
          </cell>
          <cell r="O173" t="str">
            <v>Liturgia</v>
          </cell>
          <cell r="P173" t="str">
            <v>"</v>
          </cell>
          <cell r="Q173" t="str">
            <v>, moments: [</v>
          </cell>
          <cell r="R173" t="str">
            <v>"</v>
          </cell>
          <cell r="S173" t="str">
            <v>Pascua</v>
          </cell>
          <cell r="T173" t="str">
            <v>", "</v>
          </cell>
          <cell r="U173" t="str">
            <v>Niños</v>
          </cell>
          <cell r="V173" t="str">
            <v>", "</v>
          </cell>
          <cell r="W173" t="str">
            <v>Paz</v>
          </cell>
          <cell r="AD173" t="str">
            <v>"], url: "</v>
          </cell>
          <cell r="AE173" t="str">
            <v>/resucito/src/index.html?canto=prefacioparaeltiempopascual</v>
          </cell>
          <cell r="AF173" t="str">
            <v>", content: "</v>
          </cell>
          <cell r="AG173" t="str">
            <v>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v>
          </cell>
          <cell r="AH173" t="str">
            <v>"},</v>
          </cell>
          <cell r="AI173" t="str">
            <v>p</v>
          </cell>
          <cell r="AJ173" t="str">
            <v>l</v>
          </cell>
          <cell r="AK173" t="str">
            <v>{id:171,title: "Prefacio para el tiempo Pascual", subtitle: "Prefacio I de Pascua*", category: "Liturgia", moments: ["Pascua", "Niños", "Paz"], url: "/resucito/src/index.html?canto=prefacioparaeltiempopascual", content: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v>
          </cell>
          <cell r="AL173" t="str">
            <v>PREFACIO PARA EL TIEMPO PASCUAL</v>
          </cell>
          <cell r="AM173" t="str">
            <v>prefacioparaeltiempopascual</v>
          </cell>
          <cell r="AN173" t="str">
            <v>Prefacio I de Pascua*</v>
          </cell>
          <cell r="AP173" t="str">
            <v>CANTO</v>
          </cell>
        </row>
        <row r="174">
          <cell r="A174">
            <v>206</v>
          </cell>
          <cell r="B174" t="str">
            <v>{id:</v>
          </cell>
          <cell r="C174">
            <v>172</v>
          </cell>
          <cell r="D174" t="str">
            <v>,</v>
          </cell>
          <cell r="E174" t="str">
            <v xml:space="preserve">title: </v>
          </cell>
          <cell r="F174" t="str">
            <v>"</v>
          </cell>
          <cell r="G174" t="str">
            <v>Pregón Pascual</v>
          </cell>
          <cell r="H174" t="str">
            <v>",</v>
          </cell>
          <cell r="I174" t="str">
            <v xml:space="preserve"> subtitle: </v>
          </cell>
          <cell r="J174" t="str">
            <v>"</v>
          </cell>
          <cell r="K174" t="str">
            <v>«Exsultet»</v>
          </cell>
          <cell r="L174" t="str">
            <v xml:space="preserve">", </v>
          </cell>
          <cell r="M174" t="str">
            <v xml:space="preserve">category: </v>
          </cell>
          <cell r="N174" t="str">
            <v>"</v>
          </cell>
          <cell r="O174" t="str">
            <v>Liturgia</v>
          </cell>
          <cell r="P174" t="str">
            <v>"</v>
          </cell>
          <cell r="Q174" t="str">
            <v>, moments: [</v>
          </cell>
          <cell r="R174" t="str">
            <v>"</v>
          </cell>
          <cell r="S174" t="str">
            <v>Cuaresma</v>
          </cell>
          <cell r="T174" t="str">
            <v>", "</v>
          </cell>
          <cell r="U174" t="str">
            <v>Laudes/Visperas</v>
          </cell>
          <cell r="V174" t="str">
            <v>", "</v>
          </cell>
          <cell r="W174" t="str">
            <v>Antiguo Testamento</v>
          </cell>
          <cell r="AD174" t="str">
            <v>"], url: "</v>
          </cell>
          <cell r="AE174" t="str">
            <v>/resucito/src/index.html?canto=pregonpascual</v>
          </cell>
          <cell r="AF174" t="str">
            <v>", content: "</v>
          </cell>
          <cell r="AG174" t="str">
            <v>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v>
          </cell>
          <cell r="AH174" t="str">
            <v>"},</v>
          </cell>
          <cell r="AI174" t="str">
            <v>p</v>
          </cell>
          <cell r="AJ174" t="str">
            <v>l</v>
          </cell>
          <cell r="AK174" t="str">
            <v>{id:172,title: "Pregón Pascual", subtitle: "«Exsultet»", category: "Liturgia", moments: ["Cuaresma", "Laudes/Visperas", "Antiguo Testamento"], url: "/resucito/src/index.html?canto=pregonpascual", content: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v>
          </cell>
          <cell r="AL174" t="str">
            <v>PREGÓN PASCUAL</v>
          </cell>
          <cell r="AM174" t="str">
            <v>pregónpascual</v>
          </cell>
          <cell r="AN174" t="str">
            <v>«Exsultet»</v>
          </cell>
          <cell r="AP174" t="str">
            <v>CANTO</v>
          </cell>
        </row>
        <row r="175">
          <cell r="A175">
            <v>136</v>
          </cell>
          <cell r="B175" t="str">
            <v>{id:</v>
          </cell>
          <cell r="C175">
            <v>174</v>
          </cell>
          <cell r="D175" t="str">
            <v>,</v>
          </cell>
          <cell r="E175" t="str">
            <v xml:space="preserve">title: </v>
          </cell>
          <cell r="F175" t="str">
            <v>"</v>
          </cell>
          <cell r="G175" t="str">
            <v>Qué amables son tus moradas</v>
          </cell>
          <cell r="H175" t="str">
            <v>",</v>
          </cell>
          <cell r="I175" t="str">
            <v xml:space="preserve"> subtitle: </v>
          </cell>
          <cell r="J175" t="str">
            <v>"</v>
          </cell>
          <cell r="K175" t="str">
            <v>Sal 84 (83)</v>
          </cell>
          <cell r="L175" t="str">
            <v xml:space="preserve">", </v>
          </cell>
          <cell r="M175" t="str">
            <v xml:space="preserve">category: </v>
          </cell>
          <cell r="N175" t="str">
            <v>"</v>
          </cell>
          <cell r="O175" t="str">
            <v>Precatecumenado</v>
          </cell>
          <cell r="P175" t="str">
            <v>"</v>
          </cell>
          <cell r="Q175" t="str">
            <v>, moments: [</v>
          </cell>
          <cell r="R175" t="str">
            <v>"</v>
          </cell>
          <cell r="S175" t="str">
            <v>Cuaresma</v>
          </cell>
          <cell r="T175" t="str">
            <v>", "</v>
          </cell>
          <cell r="U175" t="str">
            <v>Laudes/Visperas</v>
          </cell>
          <cell r="V175" t="str">
            <v>", "</v>
          </cell>
          <cell r="W175" t="str">
            <v>Nuevo Testamento</v>
          </cell>
          <cell r="AD175" t="str">
            <v>"], url: "</v>
          </cell>
          <cell r="AE175" t="str">
            <v>/resucito/src/index.html?canto=queamablessontusmoradas</v>
          </cell>
          <cell r="AF175" t="str">
            <v>", content: "</v>
          </cell>
          <cell r="AG175" t="str">
            <v>¡qué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v>
          </cell>
          <cell r="AH175" t="str">
            <v>"},</v>
          </cell>
          <cell r="AI175" t="str">
            <v>q</v>
          </cell>
          <cell r="AJ175" t="str">
            <v>p</v>
          </cell>
          <cell r="AK175" t="str">
            <v>{id:174,title: "Qué amables son tus moradas", subtitle: "Sal 84 (83)", category: "Precatecumenado", moments: ["Cuaresma", "Laudes/Visperas", "Nuevo Testamento"], url: "/resucito/src/index.html?canto=queamablessontusmoradas", content: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v>
          </cell>
          <cell r="AL175" t="str">
            <v>QUÉ AMABLES SON TUS MORADAS</v>
          </cell>
          <cell r="AM175" t="str">
            <v>quéamablessontusmoradas</v>
          </cell>
          <cell r="AN175" t="str">
            <v>Sal 84 (83)</v>
          </cell>
          <cell r="AP175" t="str">
            <v>CANTO</v>
          </cell>
        </row>
        <row r="176">
          <cell r="A176">
            <v>137</v>
          </cell>
          <cell r="B176" t="str">
            <v>{id:</v>
          </cell>
          <cell r="C176">
            <v>175</v>
          </cell>
          <cell r="D176" t="str">
            <v>,</v>
          </cell>
          <cell r="E176" t="str">
            <v xml:space="preserve">title: </v>
          </cell>
          <cell r="F176" t="str">
            <v>"</v>
          </cell>
          <cell r="G176" t="str">
            <v>Qué estupendo, qué alegría</v>
          </cell>
          <cell r="H176" t="str">
            <v>",</v>
          </cell>
          <cell r="I176" t="str">
            <v xml:space="preserve"> subtitle: </v>
          </cell>
          <cell r="J176" t="str">
            <v>"</v>
          </cell>
          <cell r="K176" t="str">
            <v>Sal 133 (132)</v>
          </cell>
          <cell r="L176" t="str">
            <v xml:space="preserve">", </v>
          </cell>
          <cell r="M176" t="str">
            <v xml:space="preserve">category: </v>
          </cell>
          <cell r="N176" t="str">
            <v>"</v>
          </cell>
          <cell r="O176" t="str">
            <v>Precatecumenado</v>
          </cell>
          <cell r="P176" t="str">
            <v>"</v>
          </cell>
          <cell r="Q176" t="str">
            <v>, moments: [</v>
          </cell>
          <cell r="R176" t="str">
            <v>"</v>
          </cell>
          <cell r="S176" t="str">
            <v>Adviento</v>
          </cell>
          <cell r="T176" t="str">
            <v>", "</v>
          </cell>
          <cell r="U176" t="str">
            <v>Navidad</v>
          </cell>
          <cell r="AD176" t="str">
            <v>"], url: "</v>
          </cell>
          <cell r="AE176" t="str">
            <v>/resucito/src/index.html?canto=queestupendoquealegria</v>
          </cell>
          <cell r="AF176" t="str">
            <v>", content: "</v>
          </cell>
          <cell r="AG176" t="str">
            <v>¡qué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v>
          </cell>
          <cell r="AH176" t="str">
            <v>"},</v>
          </cell>
          <cell r="AI176" t="str">
            <v>q</v>
          </cell>
          <cell r="AJ176" t="str">
            <v>p</v>
          </cell>
          <cell r="AK176" t="str">
            <v>{id:175,title: "Qué estupendo, qué alegría", subtitle: "Sal 133 (132)", category: "Precatecumenado", moments: ["Adviento", "Navidad"], url: "/resucito/src/index.html?canto=queestupendoquealegria", content: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v>
          </cell>
          <cell r="AL176" t="str">
            <v>QUÉ ESTUPENDO, QUÉ ALEGRÍA</v>
          </cell>
          <cell r="AM176" t="str">
            <v>quéestupendo,quéalegría</v>
          </cell>
          <cell r="AN176" t="str">
            <v>Sal 133 (132)</v>
          </cell>
          <cell r="AP176" t="str">
            <v>CANTO</v>
          </cell>
        </row>
        <row r="177">
          <cell r="A177">
            <v>138</v>
          </cell>
          <cell r="B177" t="str">
            <v>{id:</v>
          </cell>
          <cell r="C177">
            <v>176</v>
          </cell>
          <cell r="D177" t="str">
            <v>,</v>
          </cell>
          <cell r="E177" t="str">
            <v xml:space="preserve">title: </v>
          </cell>
          <cell r="F177" t="str">
            <v>"</v>
          </cell>
          <cell r="G177" t="str">
            <v>Quién es ésta que sube del desierto</v>
          </cell>
          <cell r="H177" t="str">
            <v>",</v>
          </cell>
          <cell r="I177" t="str">
            <v xml:space="preserve"> subtitle: </v>
          </cell>
          <cell r="J177" t="str">
            <v>"</v>
          </cell>
          <cell r="K177" t="str">
            <v>Cantar de los Cantares 8,5-7</v>
          </cell>
          <cell r="L177" t="str">
            <v xml:space="preserve">", </v>
          </cell>
          <cell r="M177" t="str">
            <v xml:space="preserve">category: </v>
          </cell>
          <cell r="N177" t="str">
            <v>"</v>
          </cell>
          <cell r="O177" t="str">
            <v>Precatecumenado</v>
          </cell>
          <cell r="P177" t="str">
            <v>"</v>
          </cell>
          <cell r="Q177" t="str">
            <v>, moments: [</v>
          </cell>
          <cell r="R177" t="str">
            <v>"</v>
          </cell>
          <cell r="S177" t="str">
            <v>Pascua</v>
          </cell>
          <cell r="AD177" t="str">
            <v>"], url: "</v>
          </cell>
          <cell r="AE177" t="str">
            <v>/resucito/src/index.html?canto=quienesestaquesubedeldesierto</v>
          </cell>
          <cell r="AF177" t="str">
            <v>", content: "</v>
          </cell>
          <cell r="AG177" t="str">
            <v>¿quién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v>
          </cell>
          <cell r="AH177" t="str">
            <v>"},</v>
          </cell>
          <cell r="AI177" t="str">
            <v>q</v>
          </cell>
          <cell r="AJ177" t="str">
            <v>p</v>
          </cell>
          <cell r="AK177" t="str">
            <v>{id:176,title: "Quién es ésta que sube del desierto", subtitle: "Cantar de los Cantares 8,5-7", category: "Precatecumenado", moments: ["Pascua"], url: "/resucito/src/index.html?canto=quienesestaquesubedeldesierto", content: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v>
          </cell>
          <cell r="AL177" t="str">
            <v>QUIÉN ES ÉSTA QUE SUBE DEL DESIERTO</v>
          </cell>
          <cell r="AM177" t="str">
            <v>quiéneséstaquesubedeldesierto</v>
          </cell>
          <cell r="AN177" t="str">
            <v>Cantar de los Cantares 8,5-7</v>
          </cell>
          <cell r="AP177" t="str">
            <v>CANTO</v>
          </cell>
        </row>
        <row r="178">
          <cell r="A178">
            <v>139</v>
          </cell>
          <cell r="B178" t="str">
            <v>{id:</v>
          </cell>
          <cell r="C178">
            <v>177</v>
          </cell>
          <cell r="D178" t="str">
            <v>,</v>
          </cell>
          <cell r="E178" t="str">
            <v xml:space="preserve">title: </v>
          </cell>
          <cell r="F178" t="str">
            <v>"</v>
          </cell>
          <cell r="G178" t="str">
            <v>Quién nos separará</v>
          </cell>
          <cell r="H178" t="str">
            <v>",</v>
          </cell>
          <cell r="I178" t="str">
            <v xml:space="preserve"> subtitle: </v>
          </cell>
          <cell r="J178" t="str">
            <v>"</v>
          </cell>
          <cell r="K178" t="str">
            <v>Romanos 8,34-39</v>
          </cell>
          <cell r="L178" t="str">
            <v xml:space="preserve">", </v>
          </cell>
          <cell r="M178" t="str">
            <v xml:space="preserve">category: </v>
          </cell>
          <cell r="N178" t="str">
            <v>"</v>
          </cell>
          <cell r="O178" t="str">
            <v>Precatecumenado</v>
          </cell>
          <cell r="P178" t="str">
            <v>"</v>
          </cell>
          <cell r="Q178" t="str">
            <v>, moments: [</v>
          </cell>
          <cell r="R178" t="str">
            <v>"</v>
          </cell>
          <cell r="S178" t="str">
            <v>Pascua</v>
          </cell>
          <cell r="AD178" t="str">
            <v>"], url: "</v>
          </cell>
          <cell r="AE178" t="str">
            <v>/resucito/src/index.html?canto=quiennosseparara</v>
          </cell>
          <cell r="AF178" t="str">
            <v>", content: "</v>
          </cell>
          <cell r="AG178" t="str">
            <v>¿quién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v>
          </cell>
          <cell r="AH178" t="str">
            <v>"},</v>
          </cell>
          <cell r="AI178" t="str">
            <v>q</v>
          </cell>
          <cell r="AJ178" t="str">
            <v>p</v>
          </cell>
          <cell r="AK178" t="str">
            <v>{id:177,title: "Quién nos separará", subtitle: "Romanos 8,34-39", category: "Precatecumenado", moments: ["Pascua"], url: "/resucito/src/index.html?canto=quiennosseparara", content: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v>
          </cell>
          <cell r="AL178" t="str">
            <v>QUIÉN NOS SEPARARÁ</v>
          </cell>
          <cell r="AM178" t="str">
            <v>quiénnosseparará</v>
          </cell>
          <cell r="AN178" t="str">
            <v>Romanos 8,34-39</v>
          </cell>
          <cell r="AP178" t="str">
            <v>CANTO</v>
          </cell>
        </row>
        <row r="179">
          <cell r="A179">
            <v>140</v>
          </cell>
          <cell r="B179" t="str">
            <v>{id:</v>
          </cell>
          <cell r="C179">
            <v>178</v>
          </cell>
          <cell r="D179" t="str">
            <v>,</v>
          </cell>
          <cell r="E179" t="str">
            <v xml:space="preserve">title: </v>
          </cell>
          <cell r="F179" t="str">
            <v>"</v>
          </cell>
          <cell r="G179" t="str">
            <v>Quiero andar, madre, a Jerusalén</v>
          </cell>
          <cell r="H179" t="str">
            <v>",</v>
          </cell>
          <cell r="I179" t="str">
            <v xml:space="preserve"> subtitle: </v>
          </cell>
          <cell r="J179" t="str">
            <v>"</v>
          </cell>
          <cell r="K179" t="str">
            <v>Canto sefardí</v>
          </cell>
          <cell r="L179" t="str">
            <v xml:space="preserve">", </v>
          </cell>
          <cell r="M179" t="str">
            <v xml:space="preserve">category: </v>
          </cell>
          <cell r="N179" t="str">
            <v>"</v>
          </cell>
          <cell r="O179" t="str">
            <v>Precatecumenado</v>
          </cell>
          <cell r="P179" t="str">
            <v>"</v>
          </cell>
          <cell r="Q179" t="str">
            <v>, moments: [</v>
          </cell>
          <cell r="R179" t="str">
            <v>"</v>
          </cell>
          <cell r="S179" t="str">
            <v>Pascua</v>
          </cell>
          <cell r="AD179" t="str">
            <v>"], url: "</v>
          </cell>
          <cell r="AE179" t="str">
            <v>/resucito/src/index.html?canto=quieroandarmadreajerusalen</v>
          </cell>
          <cell r="AF179" t="str">
            <v>", content: "</v>
          </cell>
          <cell r="AG179" t="str">
            <v>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v>
          </cell>
          <cell r="AH179" t="str">
            <v>"},</v>
          </cell>
          <cell r="AI179" t="str">
            <v>q</v>
          </cell>
          <cell r="AJ179" t="str">
            <v>p</v>
          </cell>
          <cell r="AK179" t="str">
            <v>{id:178,title: "Quiero andar, madre, a Jerusalén", subtitle: "Canto sefardí", category: "Precatecumenado", moments: ["Pascua"], url: "/resucito/src/index.html?canto=quieroandarmadreajerusalen", content: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v>
          </cell>
          <cell r="AL179" t="str">
            <v>QUIERO ANDAR, MADRE, A JERUSALÉN</v>
          </cell>
          <cell r="AM179" t="str">
            <v>quieroandar,madre,ajerusalén</v>
          </cell>
          <cell r="AN179" t="str">
            <v>Canto sefardí</v>
          </cell>
          <cell r="AP179" t="str">
            <v>CANTO</v>
          </cell>
        </row>
        <row r="180">
          <cell r="A180">
            <v>141</v>
          </cell>
          <cell r="B180" t="str">
            <v>{id:</v>
          </cell>
          <cell r="C180">
            <v>179</v>
          </cell>
          <cell r="D180" t="str">
            <v>,</v>
          </cell>
          <cell r="E180" t="str">
            <v xml:space="preserve">title: </v>
          </cell>
          <cell r="F180" t="str">
            <v>"</v>
          </cell>
          <cell r="G180" t="str">
            <v>Quiero cantar</v>
          </cell>
          <cell r="H180" t="str">
            <v>",</v>
          </cell>
          <cell r="I180" t="str">
            <v xml:space="preserve"> subtitle: </v>
          </cell>
          <cell r="J180" t="str">
            <v>"</v>
          </cell>
          <cell r="K180" t="str">
            <v>Sal 57 (56)</v>
          </cell>
          <cell r="L180" t="str">
            <v xml:space="preserve">", </v>
          </cell>
          <cell r="M180" t="str">
            <v xml:space="preserve">category: </v>
          </cell>
          <cell r="N180" t="str">
            <v>"</v>
          </cell>
          <cell r="O180" t="str">
            <v>Precatecumenado</v>
          </cell>
          <cell r="P180" t="str">
            <v>"</v>
          </cell>
          <cell r="Q180" t="str">
            <v>, moments: [</v>
          </cell>
          <cell r="R180" t="str">
            <v>"</v>
          </cell>
          <cell r="S180" t="str">
            <v>Entrada</v>
          </cell>
          <cell r="T180" t="str">
            <v>", "</v>
          </cell>
          <cell r="U180" t="str">
            <v>Antiguo Testamento</v>
          </cell>
          <cell r="AD180" t="str">
            <v>"], url: "</v>
          </cell>
          <cell r="AE180" t="str">
            <v>/resucito/src/index.html?canto=quierocantar</v>
          </cell>
          <cell r="AF180" t="str">
            <v>", content: "</v>
          </cell>
          <cell r="AG180" t="str">
            <v>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v>
          </cell>
          <cell r="AH180" t="str">
            <v>"},</v>
          </cell>
          <cell r="AI180" t="str">
            <v>q</v>
          </cell>
          <cell r="AJ180" t="str">
            <v>p</v>
          </cell>
          <cell r="AK180" t="str">
            <v>{id:179,title: "Quiero cantar", subtitle: "Sal 57 (56)", category: "Precatecumenado", moments: ["Entrada", "Antiguo Testamento"], url: "/resucito/src/index.html?canto=quierocantar", content: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v>
          </cell>
          <cell r="AL180" t="str">
            <v>QUIERO CANTAR</v>
          </cell>
          <cell r="AM180" t="str">
            <v>quierocantar</v>
          </cell>
          <cell r="AN180" t="str">
            <v>Sal 57 (56)</v>
          </cell>
          <cell r="AP180" t="str">
            <v>CANTO</v>
          </cell>
        </row>
        <row r="181">
          <cell r="A181">
            <v>142</v>
          </cell>
          <cell r="B181" t="str">
            <v>{id:</v>
          </cell>
          <cell r="C181">
            <v>180</v>
          </cell>
          <cell r="D181" t="str">
            <v>,</v>
          </cell>
          <cell r="E181" t="str">
            <v xml:space="preserve">title: </v>
          </cell>
          <cell r="F181" t="str">
            <v>"</v>
          </cell>
          <cell r="G181" t="str">
            <v>Resucitó</v>
          </cell>
          <cell r="H181" t="str">
            <v>",</v>
          </cell>
          <cell r="I181" t="str">
            <v xml:space="preserve"> subtitle: </v>
          </cell>
          <cell r="J181" t="str">
            <v>"</v>
          </cell>
          <cell r="K181" t="str">
            <v>(Kiko Argüello)</v>
          </cell>
          <cell r="L181" t="str">
            <v xml:space="preserve">", </v>
          </cell>
          <cell r="M181" t="str">
            <v xml:space="preserve">category: </v>
          </cell>
          <cell r="N181" t="str">
            <v>"</v>
          </cell>
          <cell r="O181" t="str">
            <v>Precatecumenado</v>
          </cell>
          <cell r="P181" t="str">
            <v>"</v>
          </cell>
          <cell r="Q181" t="str">
            <v>, moments: [</v>
          </cell>
          <cell r="R181" t="str">
            <v>"</v>
          </cell>
          <cell r="S181" t="str">
            <v>Paz</v>
          </cell>
          <cell r="T181" t="str">
            <v>", "</v>
          </cell>
          <cell r="U181" t="str">
            <v>Antiguo Testamento</v>
          </cell>
          <cell r="AD181" t="str">
            <v>"], url: "</v>
          </cell>
          <cell r="AE181" t="str">
            <v>/resucito/src/index.html?canto=resucito</v>
          </cell>
          <cell r="AF181" t="str">
            <v>", content: "</v>
          </cell>
          <cell r="AG181" t="str">
            <v>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v>
          </cell>
          <cell r="AH181" t="str">
            <v>"},</v>
          </cell>
          <cell r="AI181" t="str">
            <v>r</v>
          </cell>
          <cell r="AJ181" t="str">
            <v>p</v>
          </cell>
          <cell r="AK181" t="str">
            <v>{id:180,title: "Resucitó", subtitle: "(Kiko Argüello)", category: "Precatecumenado", moments: ["Paz", "Antiguo Testamento"], url: "/resucito/src/index.html?canto=resucito", content: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v>
          </cell>
          <cell r="AL181" t="str">
            <v>RESUCITÓ</v>
          </cell>
          <cell r="AM181" t="str">
            <v>resucitó</v>
          </cell>
          <cell r="AN181" t="str">
            <v>(Kiko Argüello)</v>
          </cell>
          <cell r="AP181" t="str">
            <v>CANTO</v>
          </cell>
        </row>
        <row r="182">
          <cell r="A182">
            <v>143</v>
          </cell>
          <cell r="B182" t="str">
            <v>{id:</v>
          </cell>
          <cell r="C182">
            <v>181</v>
          </cell>
          <cell r="D182" t="str">
            <v>,</v>
          </cell>
          <cell r="E182" t="str">
            <v xml:space="preserve">title: </v>
          </cell>
          <cell r="F182" t="str">
            <v>"</v>
          </cell>
          <cell r="G182" t="str">
            <v>Resurrexit</v>
          </cell>
          <cell r="H182" t="str">
            <v>",</v>
          </cell>
          <cell r="I182" t="str">
            <v xml:space="preserve"> subtitle: </v>
          </cell>
          <cell r="J182" t="str">
            <v>"</v>
          </cell>
          <cell r="K182" t="str">
            <v>Juan 11,25s</v>
          </cell>
          <cell r="L182" t="str">
            <v xml:space="preserve">", </v>
          </cell>
          <cell r="M182" t="str">
            <v xml:space="preserve">category: </v>
          </cell>
          <cell r="N182" t="str">
            <v>"</v>
          </cell>
          <cell r="O182" t="str">
            <v>Precatecumenado</v>
          </cell>
          <cell r="P182" t="str">
            <v>"</v>
          </cell>
          <cell r="Q182" t="str">
            <v>, moments: [</v>
          </cell>
          <cell r="R182" t="str">
            <v>"</v>
          </cell>
          <cell r="S182" t="str">
            <v>Comunión</v>
          </cell>
          <cell r="T182" t="str">
            <v>", "</v>
          </cell>
          <cell r="U182" t="str">
            <v>Final</v>
          </cell>
          <cell r="V182" t="str">
            <v>", "</v>
          </cell>
          <cell r="W182" t="str">
            <v>Antiguo Testamento</v>
          </cell>
          <cell r="AD182" t="str">
            <v>"], url: "</v>
          </cell>
          <cell r="AE182" t="str">
            <v>/resucito/src/index.html?canto=resurrexit</v>
          </cell>
          <cell r="AF182" t="str">
            <v>", content: "</v>
          </cell>
          <cell r="AG182" t="str">
            <v>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v>
          </cell>
          <cell r="AH182" t="str">
            <v>"},</v>
          </cell>
          <cell r="AI182" t="str">
            <v>r</v>
          </cell>
          <cell r="AJ182" t="str">
            <v>p</v>
          </cell>
          <cell r="AK182" t="str">
            <v>{id:181,title: "Resurrexit", subtitle: "Juan 11,25s", category: "Precatecumenado", moments: ["Comunión", "Final", "Antiguo Testamento"], url: "/resucito/src/index.html?canto=resurrexit", content: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v>
          </cell>
          <cell r="AL182" t="str">
            <v>RESURREXIT</v>
          </cell>
          <cell r="AM182" t="str">
            <v>resurrexit</v>
          </cell>
          <cell r="AN182" t="str">
            <v>Juan 11,25s</v>
          </cell>
          <cell r="AP182" t="str">
            <v>CANTO</v>
          </cell>
        </row>
        <row r="183">
          <cell r="A183">
            <v>208</v>
          </cell>
          <cell r="B183" t="str">
            <v>{id:</v>
          </cell>
          <cell r="C183">
            <v>182</v>
          </cell>
          <cell r="D183" t="str">
            <v>,</v>
          </cell>
          <cell r="E183" t="str">
            <v xml:space="preserve">title: </v>
          </cell>
          <cell r="F183" t="str">
            <v>"</v>
          </cell>
          <cell r="G183" t="str">
            <v>Salmodia para el evangelio</v>
          </cell>
          <cell r="H183" t="str">
            <v>",</v>
          </cell>
          <cell r="I183" t="str">
            <v xml:space="preserve"> subtitle: </v>
          </cell>
          <cell r="J183" t="str">
            <v>"</v>
          </cell>
          <cell r="K183" t="str">
            <v xml:space="preserve">Juan 3,11-20 </v>
          </cell>
          <cell r="L183" t="str">
            <v xml:space="preserve">", </v>
          </cell>
          <cell r="M183" t="str">
            <v xml:space="preserve">category: </v>
          </cell>
          <cell r="N183" t="str">
            <v>"</v>
          </cell>
          <cell r="O183" t="str">
            <v>Liturgia</v>
          </cell>
          <cell r="P183" t="str">
            <v>"</v>
          </cell>
          <cell r="Q183" t="str">
            <v>, moments: [</v>
          </cell>
          <cell r="R183" t="str">
            <v>"</v>
          </cell>
          <cell r="S183" t="str">
            <v>Laudes/Visperas</v>
          </cell>
          <cell r="T183" t="str">
            <v>", "</v>
          </cell>
          <cell r="U183" t="str">
            <v>Comunión</v>
          </cell>
          <cell r="V183" t="str">
            <v>", "</v>
          </cell>
          <cell r="W183" t="str">
            <v>Nuevo Testamento</v>
          </cell>
          <cell r="AD183" t="str">
            <v>"], url: "</v>
          </cell>
          <cell r="AE183" t="str">
            <v>/resucito/src/index.html?canto=salmodiaparaelevangelio</v>
          </cell>
          <cell r="AF183" t="str">
            <v>", content: "</v>
          </cell>
          <cell r="AG183" t="str">
            <v>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v>
          </cell>
          <cell r="AH183" t="str">
            <v>"},</v>
          </cell>
          <cell r="AI183" t="str">
            <v>s</v>
          </cell>
          <cell r="AJ183" t="str">
            <v>l</v>
          </cell>
          <cell r="AK183" t="str">
            <v>{id:182,title: "Salmodia para el evangelio", subtitle: "Juan 3,11-20 ", category: "Liturgia", moments: ["Laudes/Visperas", "Comunión", "Nuevo Testamento"], url: "/resucito/src/index.html?canto=salmodiaparaelevangelio", content: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v>
          </cell>
          <cell r="AL183" t="str">
            <v>SALMODIA PARA EL EVANGELIO</v>
          </cell>
          <cell r="AM183" t="str">
            <v>salmodiaparaelevangelio</v>
          </cell>
          <cell r="AN183" t="str">
            <v xml:space="preserve">Juan 3,11-20 </v>
          </cell>
          <cell r="AP183" t="str">
            <v>CANTO</v>
          </cell>
        </row>
        <row r="184">
          <cell r="A184">
            <v>209</v>
          </cell>
          <cell r="B184" t="str">
            <v>{id:</v>
          </cell>
          <cell r="C184">
            <v>183</v>
          </cell>
          <cell r="D184" t="str">
            <v>,</v>
          </cell>
          <cell r="E184" t="str">
            <v xml:space="preserve">title: </v>
          </cell>
          <cell r="F184" t="str">
            <v>"</v>
          </cell>
          <cell r="G184" t="str">
            <v>Salmodia para el rosario</v>
          </cell>
          <cell r="H184" t="str">
            <v>",</v>
          </cell>
          <cell r="I184" t="str">
            <v xml:space="preserve"> subtitle: </v>
          </cell>
          <cell r="J184" t="str">
            <v>"</v>
          </cell>
          <cell r="K184" t="str">
            <v>Santo Rosario</v>
          </cell>
          <cell r="L184" t="str">
            <v xml:space="preserve">", </v>
          </cell>
          <cell r="M184" t="str">
            <v xml:space="preserve">category: </v>
          </cell>
          <cell r="N184" t="str">
            <v>"</v>
          </cell>
          <cell r="O184" t="str">
            <v>Liturgia</v>
          </cell>
          <cell r="P184" t="str">
            <v>"</v>
          </cell>
          <cell r="Q184" t="str">
            <v>, moments: [</v>
          </cell>
          <cell r="R184" t="str">
            <v>"</v>
          </cell>
          <cell r="S184" t="str">
            <v>Final</v>
          </cell>
          <cell r="AD184" t="str">
            <v>"], url: "</v>
          </cell>
          <cell r="AE184" t="str">
            <v>/resucito/src/index.html?canto=salmodiaparaelrosario</v>
          </cell>
          <cell r="AF184" t="str">
            <v>", content: "</v>
          </cell>
          <cell r="AG184" t="str">
            <v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v>
          </cell>
          <cell r="AH184" t="str">
            <v>"},</v>
          </cell>
          <cell r="AI184" t="str">
            <v>s</v>
          </cell>
          <cell r="AJ184" t="str">
            <v>l</v>
          </cell>
          <cell r="AK184" t="str">
            <v>{id:183,title: "Salmodia para el rosario", subtitle: "Santo Rosario", category: "Liturgia", moments: ["Final"], url: "/resucito/src/index.html?canto=salmodiaparaelrosario", content: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v>
          </cell>
          <cell r="AL184" t="str">
            <v>SALMODIA PARA EL ROSARIO</v>
          </cell>
          <cell r="AM184" t="str">
            <v>salmodiaparaelrosario</v>
          </cell>
          <cell r="AN184" t="str">
            <v>Santo Rosario</v>
          </cell>
          <cell r="AP184" t="str">
            <v>CANTO</v>
          </cell>
        </row>
        <row r="185">
          <cell r="A185">
            <v>210</v>
          </cell>
          <cell r="B185" t="str">
            <v>{id:</v>
          </cell>
          <cell r="C185">
            <v>184</v>
          </cell>
          <cell r="D185" t="str">
            <v>,</v>
          </cell>
          <cell r="E185" t="str">
            <v xml:space="preserve">title: </v>
          </cell>
          <cell r="F185" t="str">
            <v>"</v>
          </cell>
          <cell r="G185" t="str">
            <v>Salmodia para el Salmo responsorial</v>
          </cell>
          <cell r="H185" t="str">
            <v>",</v>
          </cell>
          <cell r="I185" t="str">
            <v xml:space="preserve"> subtitle: </v>
          </cell>
          <cell r="J185" t="str">
            <v>"</v>
          </cell>
          <cell r="K185" t="str">
            <v>Modelo I, II, III</v>
          </cell>
          <cell r="L185" t="str">
            <v xml:space="preserve">", </v>
          </cell>
          <cell r="M185" t="str">
            <v xml:space="preserve">category: </v>
          </cell>
          <cell r="N185" t="str">
            <v>"</v>
          </cell>
          <cell r="O185" t="str">
            <v>Liturgia</v>
          </cell>
          <cell r="P185" t="str">
            <v>"</v>
          </cell>
          <cell r="Q185" t="str">
            <v>, moments: [</v>
          </cell>
          <cell r="R185" t="str">
            <v>"</v>
          </cell>
          <cell r="S185" t="str">
            <v>Cuaresma</v>
          </cell>
          <cell r="T185" t="str">
            <v>", "</v>
          </cell>
          <cell r="U185" t="str">
            <v>Antiguo Testamento</v>
          </cell>
          <cell r="AD185" t="str">
            <v>"], url: "</v>
          </cell>
          <cell r="AE185" t="str">
            <v>/resucito/src/index.html?canto=salmodiaparaelsalmoresponsorial</v>
          </cell>
          <cell r="AF185" t="str">
            <v>", content: "</v>
          </cell>
          <cell r="AG185" t="str">
            <v>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v>
          </cell>
          <cell r="AH185" t="str">
            <v>"},</v>
          </cell>
          <cell r="AI185" t="str">
            <v>s</v>
          </cell>
          <cell r="AJ185" t="str">
            <v>l</v>
          </cell>
          <cell r="AK185" t="str">
            <v>{id:184,title: "Salmodia para el Salmo responsorial", subtitle: "Modelo I, II, III", category: "Liturgia", moments: ["Cuaresma", "Antiguo Testamento"], url: "/resucito/src/index.html?canto=salmodiaparaelsalmoresponsorial", content: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v>
          </cell>
          <cell r="AL185" t="str">
            <v>SALMODIA PARA EL SALMO RESPONSORIAL</v>
          </cell>
          <cell r="AM185" t="str">
            <v>salmodiaparaelsalmoresponsorial</v>
          </cell>
          <cell r="AN185" t="str">
            <v>Modelo I, II, III</v>
          </cell>
          <cell r="AP185" t="str">
            <v>CANTO</v>
          </cell>
        </row>
        <row r="186">
          <cell r="A186">
            <v>211</v>
          </cell>
          <cell r="B186" t="str">
            <v>{id:</v>
          </cell>
          <cell r="C186">
            <v>185</v>
          </cell>
          <cell r="D186" t="str">
            <v>,</v>
          </cell>
          <cell r="E186" t="str">
            <v xml:space="preserve">title: </v>
          </cell>
          <cell r="F186" t="str">
            <v>"</v>
          </cell>
          <cell r="G186" t="str">
            <v>Salmodias para la oración de los fieles</v>
          </cell>
          <cell r="H186" t="str">
            <v>",</v>
          </cell>
          <cell r="I186" t="str">
            <v xml:space="preserve"> subtitle: </v>
          </cell>
          <cell r="J186" t="str">
            <v>"</v>
          </cell>
          <cell r="K186" t="str">
            <v>Para las solemnidades</v>
          </cell>
          <cell r="L186" t="str">
            <v xml:space="preserve">", </v>
          </cell>
          <cell r="M186" t="str">
            <v xml:space="preserve">category: </v>
          </cell>
          <cell r="N186" t="str">
            <v>"</v>
          </cell>
          <cell r="O186" t="str">
            <v>Liturgia</v>
          </cell>
          <cell r="P186" t="str">
            <v>"</v>
          </cell>
          <cell r="Q186" t="str">
            <v>, moments: [</v>
          </cell>
          <cell r="R186" t="str">
            <v>"</v>
          </cell>
          <cell r="S186" t="str">
            <v>Pascua</v>
          </cell>
          <cell r="T186" t="str">
            <v>", "</v>
          </cell>
          <cell r="U186" t="str">
            <v>Comunión</v>
          </cell>
          <cell r="AD186" t="str">
            <v>"], url: "</v>
          </cell>
          <cell r="AE186" t="str">
            <v>/resucito/src/index.html?canto=salmodiasparalaoraciondelosfieles</v>
          </cell>
          <cell r="AF186" t="str">
            <v>", content: "</v>
          </cell>
          <cell r="AG186" t="str">
            <v>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v>
          </cell>
          <cell r="AH186" t="str">
            <v>"},</v>
          </cell>
          <cell r="AI186" t="str">
            <v>s</v>
          </cell>
          <cell r="AJ186" t="str">
            <v>l</v>
          </cell>
          <cell r="AK186" t="str">
            <v>{id:185,title: "Salmodias para la oración de los fieles", subtitle: "Para las solemnidades", category: "Liturgia", moments: ["Pascua", "Comunión"], url: "/resucito/src/index.html?canto=salmodiasparalaoraciondelosfieles", content: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v>
          </cell>
          <cell r="AL186" t="str">
            <v>SALMODIAS PARA LA ORACIÓN DE LOS FIELES</v>
          </cell>
          <cell r="AM186" t="str">
            <v>salmodiasparalaoracióndelosfieles</v>
          </cell>
          <cell r="AN186" t="str">
            <v>Para las solemnidades</v>
          </cell>
          <cell r="AP186" t="str">
            <v>CANTO</v>
          </cell>
        </row>
        <row r="187">
          <cell r="A187">
            <v>212</v>
          </cell>
          <cell r="B187" t="str">
            <v>{id:</v>
          </cell>
          <cell r="C187">
            <v>186</v>
          </cell>
          <cell r="D187" t="str">
            <v>,</v>
          </cell>
          <cell r="E187" t="str">
            <v xml:space="preserve">title: </v>
          </cell>
          <cell r="F187" t="str">
            <v>"</v>
          </cell>
          <cell r="G187" t="str">
            <v>Salmodias para laudes</v>
          </cell>
          <cell r="H187" t="str">
            <v>",</v>
          </cell>
          <cell r="I187" t="str">
            <v xml:space="preserve"> subtitle: </v>
          </cell>
          <cell r="J187" t="str">
            <v>"</v>
          </cell>
          <cell r="K187" t="str">
            <v>Modelo I, II, III, IV, V</v>
          </cell>
          <cell r="L187" t="str">
            <v xml:space="preserve">", </v>
          </cell>
          <cell r="M187" t="str">
            <v xml:space="preserve">category: </v>
          </cell>
          <cell r="N187" t="str">
            <v>"</v>
          </cell>
          <cell r="O187" t="str">
            <v>Liturgia</v>
          </cell>
          <cell r="P187" t="str">
            <v>"</v>
          </cell>
          <cell r="Q187" t="str">
            <v>, moments: [</v>
          </cell>
          <cell r="R187" t="str">
            <v>"</v>
          </cell>
          <cell r="S187" t="str">
            <v>Pascua</v>
          </cell>
          <cell r="AD187" t="str">
            <v>"], url: "</v>
          </cell>
          <cell r="AE187" t="str">
            <v>/resucito/src/index.html?canto=salmodiasparalaudes</v>
          </cell>
          <cell r="AF187" t="str">
            <v>", content: "</v>
          </cell>
          <cell r="AG187" t="str">
            <v>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v>
          </cell>
          <cell r="AH187" t="str">
            <v>"},</v>
          </cell>
          <cell r="AI187" t="str">
            <v>s</v>
          </cell>
          <cell r="AJ187" t="str">
            <v>l</v>
          </cell>
          <cell r="AK187" t="str">
            <v>{id:186,title: "Salmodias para laudes", subtitle: "Modelo I, II, III, IV, V", category: "Liturgia", moments: ["Pascua"], url: "/resucito/src/index.html?canto=salmodiasparalaudes", content: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v>
          </cell>
          <cell r="AL187" t="str">
            <v>SALMODIAS PARA LAUDES</v>
          </cell>
          <cell r="AM187" t="str">
            <v>salmodiasparalaudes</v>
          </cell>
          <cell r="AN187" t="str">
            <v>Modelo I, II, III, IV, V</v>
          </cell>
          <cell r="AP187" t="str">
            <v>CANTO</v>
          </cell>
        </row>
        <row r="188">
          <cell r="A188">
            <v>144</v>
          </cell>
          <cell r="B188" t="str">
            <v>{id:</v>
          </cell>
          <cell r="C188">
            <v>187</v>
          </cell>
          <cell r="D188" t="str">
            <v>,</v>
          </cell>
          <cell r="E188" t="str">
            <v xml:space="preserve">title: </v>
          </cell>
          <cell r="F188" t="str">
            <v>"</v>
          </cell>
          <cell r="G188" t="str">
            <v>Salve, reina de los cielos</v>
          </cell>
          <cell r="H188" t="str">
            <v>",</v>
          </cell>
          <cell r="I188" t="str">
            <v xml:space="preserve"> subtitle: </v>
          </cell>
          <cell r="J188" t="str">
            <v>"</v>
          </cell>
          <cell r="K188" t="str">
            <v>Himno lat. «Ave, Regina Caelorum»</v>
          </cell>
          <cell r="L188" t="str">
            <v xml:space="preserve">", </v>
          </cell>
          <cell r="M188" t="str">
            <v xml:space="preserve">category: </v>
          </cell>
          <cell r="N188" t="str">
            <v>"</v>
          </cell>
          <cell r="O188" t="str">
            <v>Precatecumenado</v>
          </cell>
          <cell r="P188" t="str">
            <v>"</v>
          </cell>
          <cell r="Q188" t="str">
            <v>, moments: [</v>
          </cell>
          <cell r="R188" t="str">
            <v>"</v>
          </cell>
          <cell r="AD188" t="str">
            <v>"], url: "</v>
          </cell>
          <cell r="AE188" t="str">
            <v>/resucito/src/index.html?canto=salvereinadeloscielos</v>
          </cell>
          <cell r="AF188" t="str">
            <v>", content: "</v>
          </cell>
          <cell r="AG188" t="str">
            <v>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v>
          </cell>
          <cell r="AH188" t="str">
            <v>"},</v>
          </cell>
          <cell r="AI188" t="str">
            <v>s</v>
          </cell>
          <cell r="AJ188" t="str">
            <v>p</v>
          </cell>
          <cell r="AK188" t="str">
            <v>{id:187,title: "Salve, reina de los cielos", subtitle: "Himno lat. «Ave, Regina Caelorum»", category: "Precatecumenado", moments: [""], url: "/resucito/src/index.html?canto=salvereinadeloscielos", content: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v>
          </cell>
          <cell r="AL188" t="str">
            <v>SALVE, REINA DE LOS CIELOS</v>
          </cell>
          <cell r="AM188" t="str">
            <v>salve,reinadeloscielos</v>
          </cell>
          <cell r="AN188" t="str">
            <v>Himno lat. «Ave, Regina Caelorum»</v>
          </cell>
          <cell r="AP188" t="str">
            <v>CANTO</v>
          </cell>
        </row>
        <row r="189">
          <cell r="A189">
            <v>214</v>
          </cell>
          <cell r="B189" t="str">
            <v>{id:</v>
          </cell>
          <cell r="C189">
            <v>188</v>
          </cell>
          <cell r="D189" t="str">
            <v>,</v>
          </cell>
          <cell r="E189" t="str">
            <v xml:space="preserve">title: </v>
          </cell>
          <cell r="F189" t="str">
            <v>"</v>
          </cell>
          <cell r="G189" t="str">
            <v>Santo</v>
          </cell>
          <cell r="H189" t="str">
            <v>",</v>
          </cell>
          <cell r="I189" t="str">
            <v xml:space="preserve"> subtitle: </v>
          </cell>
          <cell r="J189" t="str">
            <v>"</v>
          </cell>
          <cell r="K189" t="str">
            <v>Palomeras 65</v>
          </cell>
          <cell r="L189" t="str">
            <v xml:space="preserve">", </v>
          </cell>
          <cell r="M189" t="str">
            <v xml:space="preserve">category: </v>
          </cell>
          <cell r="N189" t="str">
            <v>"</v>
          </cell>
          <cell r="O189" t="str">
            <v>Liturgia</v>
          </cell>
          <cell r="P189" t="str">
            <v>"</v>
          </cell>
          <cell r="Q189" t="str">
            <v>, moments: [</v>
          </cell>
          <cell r="R189" t="str">
            <v>"</v>
          </cell>
          <cell r="AD189" t="str">
            <v>"], url: "</v>
          </cell>
          <cell r="AE189" t="str">
            <v>/resucito/src/index.html?canto=santo</v>
          </cell>
          <cell r="AF189" t="str">
            <v>", content: "</v>
          </cell>
          <cell r="AG189" t="str">
            <v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v>
          </cell>
          <cell r="AH189" t="str">
            <v>"},</v>
          </cell>
          <cell r="AI189" t="str">
            <v>s</v>
          </cell>
          <cell r="AJ189" t="str">
            <v>l</v>
          </cell>
          <cell r="AK189" t="str">
            <v>{id:188,title: "Santo", subtitle: "Palomeras 65", category: "Liturgia", moments: [""], url: "/resucito/src/index.html?canto=santo", content: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v>
          </cell>
          <cell r="AL189" t="str">
            <v>SANTO</v>
          </cell>
          <cell r="AM189" t="str">
            <v>santo</v>
          </cell>
          <cell r="AN189" t="str">
            <v>Palomeras 65</v>
          </cell>
          <cell r="AP189" t="str">
            <v>CANTO</v>
          </cell>
        </row>
        <row r="190">
          <cell r="A190">
            <v>215</v>
          </cell>
          <cell r="B190" t="str">
            <v>{id:</v>
          </cell>
          <cell r="C190">
            <v>189</v>
          </cell>
          <cell r="D190" t="str">
            <v>,</v>
          </cell>
          <cell r="E190" t="str">
            <v xml:space="preserve">title: </v>
          </cell>
          <cell r="F190" t="str">
            <v>"</v>
          </cell>
          <cell r="G190" t="str">
            <v>Santo</v>
          </cell>
          <cell r="H190" t="str">
            <v>",</v>
          </cell>
          <cell r="I190" t="str">
            <v xml:space="preserve"> subtitle: </v>
          </cell>
          <cell r="J190" t="str">
            <v>"</v>
          </cell>
          <cell r="K190" t="str">
            <v xml:space="preserve">Melodía hebraica </v>
          </cell>
          <cell r="L190" t="str">
            <v xml:space="preserve">", </v>
          </cell>
          <cell r="M190" t="str">
            <v xml:space="preserve">category: </v>
          </cell>
          <cell r="N190" t="str">
            <v>"</v>
          </cell>
          <cell r="O190" t="str">
            <v>Liturgia</v>
          </cell>
          <cell r="P190" t="str">
            <v>"</v>
          </cell>
          <cell r="Q190" t="str">
            <v>, moments: [</v>
          </cell>
          <cell r="R190" t="str">
            <v>"</v>
          </cell>
          <cell r="S190" t="str">
            <v>Ordinario</v>
          </cell>
          <cell r="AD190" t="str">
            <v>"], url: "</v>
          </cell>
          <cell r="AE190" t="str">
            <v>/resucito/src/index.html?canto=santo</v>
          </cell>
          <cell r="AF190" t="str">
            <v>", content: "</v>
          </cell>
          <cell r="AG190" t="str">
            <v>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v>
          </cell>
          <cell r="AH190" t="str">
            <v>"},</v>
          </cell>
          <cell r="AI190" t="str">
            <v>s</v>
          </cell>
          <cell r="AJ190" t="str">
            <v>l</v>
          </cell>
          <cell r="AK190" t="str">
            <v>{id:189,title: "Santo", subtitle: "Melodía hebraica ", category: "Liturgia", moments: ["Ordinario"], url: "/resucito/src/index.html?canto=santo", content: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v>
          </cell>
          <cell r="AL190" t="str">
            <v>SANTO</v>
          </cell>
          <cell r="AM190" t="str">
            <v>santo</v>
          </cell>
          <cell r="AN190" t="str">
            <v xml:space="preserve">Melodía hebraica </v>
          </cell>
          <cell r="AP190" t="str">
            <v>CANTO</v>
          </cell>
        </row>
        <row r="191">
          <cell r="A191">
            <v>216</v>
          </cell>
          <cell r="B191" t="str">
            <v>{id:</v>
          </cell>
          <cell r="C191">
            <v>190</v>
          </cell>
          <cell r="D191" t="str">
            <v>,</v>
          </cell>
          <cell r="E191" t="str">
            <v xml:space="preserve">title: </v>
          </cell>
          <cell r="F191" t="str">
            <v>"</v>
          </cell>
          <cell r="G191" t="str">
            <v>Santo</v>
          </cell>
          <cell r="H191" t="str">
            <v>",</v>
          </cell>
          <cell r="I191" t="str">
            <v xml:space="preserve"> subtitle: </v>
          </cell>
          <cell r="J191" t="str">
            <v>"</v>
          </cell>
          <cell r="K191" t="str">
            <v>Palestina 74</v>
          </cell>
          <cell r="L191" t="str">
            <v xml:space="preserve">", </v>
          </cell>
          <cell r="M191" t="str">
            <v xml:space="preserve">category: </v>
          </cell>
          <cell r="N191" t="str">
            <v>"</v>
          </cell>
          <cell r="O191" t="str">
            <v>Liturgia</v>
          </cell>
          <cell r="P191" t="str">
            <v>"</v>
          </cell>
          <cell r="Q191" t="str">
            <v>, moments: [</v>
          </cell>
          <cell r="R191" t="str">
            <v>"</v>
          </cell>
          <cell r="S191" t="str">
            <v>Ordinario</v>
          </cell>
          <cell r="AD191" t="str">
            <v>"], url: "</v>
          </cell>
          <cell r="AE191" t="str">
            <v>/resucito/src/index.html?canto=santo</v>
          </cell>
          <cell r="AF191" t="str">
            <v>", content: "</v>
          </cell>
          <cell r="AG191" t="str">
            <v>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v>
          </cell>
          <cell r="AH191" t="str">
            <v>"},</v>
          </cell>
          <cell r="AI191" t="str">
            <v>s</v>
          </cell>
          <cell r="AJ191" t="str">
            <v>l</v>
          </cell>
          <cell r="AK191" t="str">
            <v>{id:190,title: "Santo", subtitle: "Palestina 74", category: "Liturgia", moments: ["Ordinario"], url: "/resucito/src/index.html?canto=santo", content: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v>
          </cell>
          <cell r="AL191" t="str">
            <v>SANTO</v>
          </cell>
          <cell r="AM191" t="str">
            <v>santo</v>
          </cell>
          <cell r="AN191" t="str">
            <v>Palestina 74</v>
          </cell>
          <cell r="AP191" t="str">
            <v>CANTO</v>
          </cell>
        </row>
        <row r="192">
          <cell r="A192">
            <v>217</v>
          </cell>
          <cell r="B192" t="str">
            <v>{id:</v>
          </cell>
          <cell r="C192">
            <v>191</v>
          </cell>
          <cell r="D192" t="str">
            <v>,</v>
          </cell>
          <cell r="E192" t="str">
            <v xml:space="preserve">title: </v>
          </cell>
          <cell r="F192" t="str">
            <v>"</v>
          </cell>
          <cell r="G192" t="str">
            <v>Santo</v>
          </cell>
          <cell r="H192" t="str">
            <v>",</v>
          </cell>
          <cell r="I192" t="str">
            <v xml:space="preserve"> subtitle: </v>
          </cell>
          <cell r="J192" t="str">
            <v>"</v>
          </cell>
          <cell r="K192" t="str">
            <v>Roma 77</v>
          </cell>
          <cell r="L192" t="str">
            <v xml:space="preserve">", </v>
          </cell>
          <cell r="M192" t="str">
            <v xml:space="preserve">category: </v>
          </cell>
          <cell r="N192" t="str">
            <v>"</v>
          </cell>
          <cell r="O192" t="str">
            <v>Liturgia</v>
          </cell>
          <cell r="P192" t="str">
            <v>"</v>
          </cell>
          <cell r="Q192" t="str">
            <v>, moments: [</v>
          </cell>
          <cell r="R192" t="str">
            <v>"</v>
          </cell>
          <cell r="AD192" t="str">
            <v>"], url: "</v>
          </cell>
          <cell r="AE192" t="str">
            <v>/resucito/src/index.html?canto=santo</v>
          </cell>
          <cell r="AF192" t="str">
            <v>", content: "</v>
          </cell>
          <cell r="AG192" t="str">
            <v>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v>
          </cell>
          <cell r="AH192" t="str">
            <v>"},</v>
          </cell>
          <cell r="AI192" t="str">
            <v>s</v>
          </cell>
          <cell r="AJ192" t="str">
            <v>l</v>
          </cell>
          <cell r="AK192" t="str">
            <v>{id:191,title: "Santo", subtitle: "Roma 77", category: "Liturgia", moments: [""], url: "/resucito/src/index.html?canto=santo", content: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v>
          </cell>
          <cell r="AL192" t="str">
            <v>SANTO</v>
          </cell>
          <cell r="AM192" t="str">
            <v>santo</v>
          </cell>
          <cell r="AN192" t="str">
            <v>Roma 77</v>
          </cell>
          <cell r="AP192" t="str">
            <v>CANTO</v>
          </cell>
        </row>
        <row r="193">
          <cell r="A193">
            <v>218</v>
          </cell>
          <cell r="B193" t="str">
            <v>{id:</v>
          </cell>
          <cell r="C193">
            <v>192</v>
          </cell>
          <cell r="D193" t="str">
            <v>,</v>
          </cell>
          <cell r="E193" t="str">
            <v xml:space="preserve">title: </v>
          </cell>
          <cell r="F193" t="str">
            <v>"</v>
          </cell>
          <cell r="G193" t="str">
            <v>Santo</v>
          </cell>
          <cell r="H193" t="str">
            <v>",</v>
          </cell>
          <cell r="I193" t="str">
            <v xml:space="preserve"> subtitle: </v>
          </cell>
          <cell r="J193" t="str">
            <v>"</v>
          </cell>
          <cell r="K193">
            <v>1982</v>
          </cell>
          <cell r="L193" t="str">
            <v xml:space="preserve">", </v>
          </cell>
          <cell r="M193" t="str">
            <v xml:space="preserve">category: </v>
          </cell>
          <cell r="N193" t="str">
            <v>"</v>
          </cell>
          <cell r="O193" t="str">
            <v>Liturgia</v>
          </cell>
          <cell r="P193" t="str">
            <v>"</v>
          </cell>
          <cell r="Q193" t="str">
            <v>, moments: [</v>
          </cell>
          <cell r="R193" t="str">
            <v>"</v>
          </cell>
          <cell r="AD193" t="str">
            <v>"], url: "</v>
          </cell>
          <cell r="AE193" t="str">
            <v>/resucito/src/index.html?canto=santo</v>
          </cell>
          <cell r="AF193" t="str">
            <v>", content: "</v>
          </cell>
          <cell r="AG193" t="str">
            <v>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v>
          </cell>
          <cell r="AH193" t="str">
            <v>"},</v>
          </cell>
          <cell r="AI193" t="str">
            <v>s</v>
          </cell>
          <cell r="AJ193" t="str">
            <v>l</v>
          </cell>
          <cell r="AK193" t="str">
            <v>{id:192,title: "Santo", subtitle: "1982", category: "Liturgia", moments: [""], url: "/resucito/src/index.html?canto=santo", content: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v>
          </cell>
          <cell r="AL193" t="str">
            <v>SANTO</v>
          </cell>
          <cell r="AM193" t="str">
            <v>santo</v>
          </cell>
          <cell r="AN193">
            <v>1982</v>
          </cell>
          <cell r="AP193" t="str">
            <v>CANTO</v>
          </cell>
        </row>
        <row r="194">
          <cell r="A194">
            <v>219</v>
          </cell>
          <cell r="B194" t="str">
            <v>{id:</v>
          </cell>
          <cell r="C194">
            <v>193</v>
          </cell>
          <cell r="D194" t="str">
            <v>,</v>
          </cell>
          <cell r="E194" t="str">
            <v xml:space="preserve">title: </v>
          </cell>
          <cell r="F194" t="str">
            <v>"</v>
          </cell>
          <cell r="G194" t="str">
            <v>Santo</v>
          </cell>
          <cell r="H194" t="str">
            <v>",</v>
          </cell>
          <cell r="I194" t="str">
            <v xml:space="preserve"> subtitle: </v>
          </cell>
          <cell r="J194" t="str">
            <v>"</v>
          </cell>
          <cell r="K194">
            <v>1988</v>
          </cell>
          <cell r="L194" t="str">
            <v xml:space="preserve">", </v>
          </cell>
          <cell r="M194" t="str">
            <v xml:space="preserve">category: </v>
          </cell>
          <cell r="N194" t="str">
            <v>"</v>
          </cell>
          <cell r="O194" t="str">
            <v>Liturgia</v>
          </cell>
          <cell r="P194" t="str">
            <v>"</v>
          </cell>
          <cell r="Q194" t="str">
            <v>, moments: [</v>
          </cell>
          <cell r="R194" t="str">
            <v>"</v>
          </cell>
          <cell r="S194" t="str">
            <v>Virgen</v>
          </cell>
          <cell r="T194" t="str">
            <v>", "</v>
          </cell>
          <cell r="U194" t="str">
            <v>Final</v>
          </cell>
          <cell r="AD194" t="str">
            <v>"], url: "</v>
          </cell>
          <cell r="AE194" t="str">
            <v>/resucito/src/index.html?canto=santo</v>
          </cell>
          <cell r="AF194" t="str">
            <v>", content: "</v>
          </cell>
          <cell r="AG194" t="str">
            <v>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v>
          </cell>
          <cell r="AH194" t="str">
            <v>"},</v>
          </cell>
          <cell r="AI194" t="str">
            <v>s</v>
          </cell>
          <cell r="AJ194" t="str">
            <v>l</v>
          </cell>
          <cell r="AK194" t="str">
            <v>{id:193,title: "Santo", subtitle: "1988", category: "Liturgia", moments: ["Virgen", "Final"], url: "/resucito/src/index.html?canto=santo", content: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v>
          </cell>
          <cell r="AL194" t="str">
            <v>SANTO</v>
          </cell>
          <cell r="AM194" t="str">
            <v>santo</v>
          </cell>
          <cell r="AN194">
            <v>1988</v>
          </cell>
          <cell r="AP194" t="str">
            <v>CANTO</v>
          </cell>
        </row>
        <row r="195">
          <cell r="A195">
            <v>145</v>
          </cell>
          <cell r="B195" t="str">
            <v>{id:</v>
          </cell>
          <cell r="C195">
            <v>194</v>
          </cell>
          <cell r="D195" t="str">
            <v>,</v>
          </cell>
          <cell r="E195" t="str">
            <v xml:space="preserve">title: </v>
          </cell>
          <cell r="F195" t="str">
            <v>"</v>
          </cell>
          <cell r="G195" t="str">
            <v>Se encontraron dos ángeles</v>
          </cell>
          <cell r="H195" t="str">
            <v>",</v>
          </cell>
          <cell r="I195" t="str">
            <v xml:space="preserve"> subtitle: </v>
          </cell>
          <cell r="J195" t="str">
            <v>"</v>
          </cell>
          <cell r="K195" t="str">
            <v>Melodía hebraica</v>
          </cell>
          <cell r="L195" t="str">
            <v xml:space="preserve">", </v>
          </cell>
          <cell r="M195" t="str">
            <v xml:space="preserve">category: </v>
          </cell>
          <cell r="N195" t="str">
            <v>"</v>
          </cell>
          <cell r="O195" t="str">
            <v>Precatecumenado</v>
          </cell>
          <cell r="P195" t="str">
            <v>"</v>
          </cell>
          <cell r="Q195" t="str">
            <v>, moments: [</v>
          </cell>
          <cell r="R195" t="str">
            <v>"</v>
          </cell>
          <cell r="AD195" t="str">
            <v>"], url: "</v>
          </cell>
          <cell r="AE195" t="str">
            <v>/resucito/src/index.html?canto=seencontrarondosangeles</v>
          </cell>
          <cell r="AF195" t="str">
            <v>", content: "</v>
          </cell>
          <cell r="AG195" t="str">
            <v>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v>
          </cell>
          <cell r="AH195" t="str">
            <v>"},</v>
          </cell>
          <cell r="AI195" t="str">
            <v>s</v>
          </cell>
          <cell r="AJ195" t="str">
            <v>p</v>
          </cell>
          <cell r="AK195" t="str">
            <v>{id:194,title: "Se encontraron dos ángeles", subtitle: "Melodía hebraica", category: "Precatecumenado", moments: [""], url: "/resucito/src/index.html?canto=seencontrarondosangeles", content: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v>
          </cell>
          <cell r="AL195" t="str">
            <v>SE ENCONTRARON DOS ÁNGELES</v>
          </cell>
          <cell r="AM195" t="str">
            <v>seencontrarondosángeles</v>
          </cell>
          <cell r="AN195" t="str">
            <v>Melodía hebraica</v>
          </cell>
          <cell r="AP195" t="str">
            <v>CANTO</v>
          </cell>
        </row>
        <row r="196">
          <cell r="A196">
            <v>146</v>
          </cell>
          <cell r="B196" t="str">
            <v>{id:</v>
          </cell>
          <cell r="C196">
            <v>195</v>
          </cell>
          <cell r="D196" t="str">
            <v>,</v>
          </cell>
          <cell r="E196" t="str">
            <v xml:space="preserve">title: </v>
          </cell>
          <cell r="F196" t="str">
            <v>"</v>
          </cell>
          <cell r="G196" t="str">
            <v>Señor, ayúdame a no dudar de ti</v>
          </cell>
          <cell r="H196" t="str">
            <v>",</v>
          </cell>
          <cell r="I196" t="str">
            <v xml:space="preserve"> subtitle: </v>
          </cell>
          <cell r="J196" t="str">
            <v>"</v>
          </cell>
          <cell r="K196" t="str">
            <v>(Kiko Argüello)</v>
          </cell>
          <cell r="L196" t="str">
            <v xml:space="preserve">", </v>
          </cell>
          <cell r="M196" t="str">
            <v xml:space="preserve">category: </v>
          </cell>
          <cell r="N196" t="str">
            <v>"</v>
          </cell>
          <cell r="O196" t="str">
            <v>Precatecumenado</v>
          </cell>
          <cell r="P196" t="str">
            <v>"</v>
          </cell>
          <cell r="Q196" t="str">
            <v>, moments: [</v>
          </cell>
          <cell r="R196" t="str">
            <v>"</v>
          </cell>
          <cell r="S196" t="str">
            <v>Ordinario</v>
          </cell>
          <cell r="AD196" t="str">
            <v>"], url: "</v>
          </cell>
          <cell r="AE196" t="str">
            <v>/resucito/src/index.html?canto=senorayudameanodudardeti</v>
          </cell>
          <cell r="AF196" t="str">
            <v>", content: "</v>
          </cell>
          <cell r="AG196" t="str">
            <v>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v>
          </cell>
          <cell r="AH196" t="str">
            <v>"},</v>
          </cell>
          <cell r="AI196" t="str">
            <v>s</v>
          </cell>
          <cell r="AJ196" t="str">
            <v>p</v>
          </cell>
          <cell r="AK196" t="str">
            <v>{id:195,title: "Señor, ayúdame a no dudar de ti", subtitle: "(Kiko Argüello)", category: "Precatecumenado", moments: ["Ordinario"], url: "/resucito/src/index.html?canto=senorayudameanodudardeti", content: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v>
          </cell>
          <cell r="AL196" t="str">
            <v>SEÑOR, AYÚDAME A NO DUDAR DE TI</v>
          </cell>
          <cell r="AM196" t="str">
            <v>señor,ayúdameanodudardeti</v>
          </cell>
          <cell r="AN196" t="str">
            <v>(Kiko Argüello)</v>
          </cell>
          <cell r="AP196" t="str">
            <v>CANTO</v>
          </cell>
        </row>
        <row r="197">
          <cell r="A197">
            <v>147</v>
          </cell>
          <cell r="B197" t="str">
            <v>{id:</v>
          </cell>
          <cell r="C197">
            <v>196</v>
          </cell>
          <cell r="D197" t="str">
            <v>,</v>
          </cell>
          <cell r="E197" t="str">
            <v xml:space="preserve">title: </v>
          </cell>
          <cell r="F197" t="str">
            <v>"</v>
          </cell>
          <cell r="G197" t="str">
            <v>Señor, no me corrijas en tu cólera</v>
          </cell>
          <cell r="H197" t="str">
            <v>",</v>
          </cell>
          <cell r="I197" t="str">
            <v xml:space="preserve"> subtitle: </v>
          </cell>
          <cell r="J197" t="str">
            <v>"</v>
          </cell>
          <cell r="K197" t="str">
            <v>Salmo 6</v>
          </cell>
          <cell r="L197" t="str">
            <v xml:space="preserve">", </v>
          </cell>
          <cell r="M197" t="str">
            <v xml:space="preserve">category: </v>
          </cell>
          <cell r="N197" t="str">
            <v>"</v>
          </cell>
          <cell r="O197" t="str">
            <v>Precatecumenado</v>
          </cell>
          <cell r="P197" t="str">
            <v>"</v>
          </cell>
          <cell r="Q197" t="str">
            <v>, moments: [</v>
          </cell>
          <cell r="R197" t="str">
            <v>"</v>
          </cell>
          <cell r="S197" t="str">
            <v>Niños</v>
          </cell>
          <cell r="T197" t="str">
            <v>", "</v>
          </cell>
          <cell r="U197" t="str">
            <v>Paz</v>
          </cell>
          <cell r="AD197" t="str">
            <v>"], url: "</v>
          </cell>
          <cell r="AE197" t="str">
            <v>/resucito/src/index.html?canto=senornomecorrijasentucolera</v>
          </cell>
          <cell r="AF197" t="str">
            <v>", content: "</v>
          </cell>
          <cell r="AG197" t="str">
            <v>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v>
          </cell>
          <cell r="AH197" t="str">
            <v>"},</v>
          </cell>
          <cell r="AI197" t="str">
            <v>s</v>
          </cell>
          <cell r="AJ197" t="str">
            <v>p</v>
          </cell>
          <cell r="AK197" t="str">
            <v>{id:196,title: "Señor, no me corrijas en tu cólera", subtitle: "Salmo 6", category: "Precatecumenado", moments: ["Niños", "Paz"], url: "/resucito/src/index.html?canto=senornomecorrijasentucolera", content: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v>
          </cell>
          <cell r="AL197" t="str">
            <v>SEÑOR, NO ME CORRIJAS EN TU CÓLERA</v>
          </cell>
          <cell r="AM197" t="str">
            <v>señor,nomecorrijasentucólera</v>
          </cell>
          <cell r="AN197" t="str">
            <v>Salmo 6</v>
          </cell>
          <cell r="AP197" t="str">
            <v>CANTO</v>
          </cell>
        </row>
        <row r="198">
          <cell r="A198">
            <v>233</v>
          </cell>
          <cell r="B198" t="str">
            <v>{id:</v>
          </cell>
          <cell r="C198">
            <v>197</v>
          </cell>
          <cell r="D198" t="str">
            <v>,</v>
          </cell>
          <cell r="E198" t="str">
            <v xml:space="preserve">title: </v>
          </cell>
          <cell r="F198" t="str">
            <v>"</v>
          </cell>
          <cell r="G198" t="str">
            <v>Señor, tú me escrutas y conoces</v>
          </cell>
          <cell r="H198" t="str">
            <v>",</v>
          </cell>
          <cell r="I198" t="str">
            <v xml:space="preserve"> subtitle: </v>
          </cell>
          <cell r="J198" t="str">
            <v>"</v>
          </cell>
          <cell r="K198" t="str">
            <v>Sal 139 (138)</v>
          </cell>
          <cell r="L198" t="str">
            <v xml:space="preserve">", </v>
          </cell>
          <cell r="M198" t="str">
            <v xml:space="preserve">category: </v>
          </cell>
          <cell r="N198" t="str">
            <v>"</v>
          </cell>
          <cell r="O198" t="str">
            <v>Catecumenado</v>
          </cell>
          <cell r="P198" t="str">
            <v>"</v>
          </cell>
          <cell r="Q198" t="str">
            <v>, moments: [</v>
          </cell>
          <cell r="R198" t="str">
            <v>"</v>
          </cell>
          <cell r="S198" t="str">
            <v>Pentecostés</v>
          </cell>
          <cell r="T198" t="str">
            <v>", "</v>
          </cell>
          <cell r="U198" t="str">
            <v>Entrada</v>
          </cell>
          <cell r="AD198" t="str">
            <v>"], url: "</v>
          </cell>
          <cell r="AE198" t="str">
            <v>/resucito/src/index.html?canto=senortumeescrutasyconoces</v>
          </cell>
          <cell r="AF198" t="str">
            <v>", content: "</v>
          </cell>
          <cell r="AG198" t="str">
            <v>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v>
          </cell>
          <cell r="AH198" t="str">
            <v>"},</v>
          </cell>
          <cell r="AI198" t="str">
            <v>s</v>
          </cell>
          <cell r="AJ198" t="str">
            <v>c</v>
          </cell>
          <cell r="AK198" t="str">
            <v>{id:197,title: "Señor, tú me escrutas y conoces", subtitle: "Sal 139 (138)", category: "Catecumenado", moments: ["Pentecostés", "Entrada"], url: "/resucito/src/index.html?canto=senortumeescrutasyconoces", content: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v>
          </cell>
          <cell r="AL198" t="str">
            <v>SEÑOR, TÚ ME ESCRUTAS Y CONOCES</v>
          </cell>
          <cell r="AM198" t="str">
            <v>señor,túmeescrutasyconoces</v>
          </cell>
          <cell r="AN198" t="str">
            <v>Sal 139 (138)</v>
          </cell>
          <cell r="AP198" t="str">
            <v>CANTO</v>
          </cell>
        </row>
        <row r="199">
          <cell r="A199">
            <v>148</v>
          </cell>
          <cell r="B199" t="str">
            <v>{id:</v>
          </cell>
          <cell r="C199">
            <v>198</v>
          </cell>
          <cell r="D199" t="str">
            <v>,</v>
          </cell>
          <cell r="E199" t="str">
            <v xml:space="preserve">title: </v>
          </cell>
          <cell r="F199" t="str">
            <v>"</v>
          </cell>
          <cell r="G199" t="str">
            <v>Sermón de la montaña</v>
          </cell>
          <cell r="H199" t="str">
            <v>",</v>
          </cell>
          <cell r="I199" t="str">
            <v xml:space="preserve"> subtitle: </v>
          </cell>
          <cell r="J199" t="str">
            <v>"</v>
          </cell>
          <cell r="K199" t="str">
            <v>Lucas 6,20-38</v>
          </cell>
          <cell r="L199" t="str">
            <v xml:space="preserve">", </v>
          </cell>
          <cell r="M199" t="str">
            <v xml:space="preserve">category: </v>
          </cell>
          <cell r="N199" t="str">
            <v>"</v>
          </cell>
          <cell r="O199" t="str">
            <v>Precatecumenado</v>
          </cell>
          <cell r="P199" t="str">
            <v>"</v>
          </cell>
          <cell r="Q199" t="str">
            <v>, moments: [</v>
          </cell>
          <cell r="R199" t="str">
            <v>"</v>
          </cell>
          <cell r="AD199" t="str">
            <v>"], url: "</v>
          </cell>
          <cell r="AE199" t="str">
            <v>/resucito/src/index.html?canto=sermondelamontana</v>
          </cell>
          <cell r="AF199" t="str">
            <v>", content: "</v>
          </cell>
          <cell r="AG199" t="str">
            <v>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v>
          </cell>
          <cell r="AH199" t="str">
            <v>"},</v>
          </cell>
          <cell r="AI199" t="str">
            <v>s</v>
          </cell>
          <cell r="AJ199" t="str">
            <v>p</v>
          </cell>
          <cell r="AK199" t="str">
            <v>{id:198,title: "Sermón de la montaña", subtitle: "Lucas 6,20-38", category: "Precatecumenado", moments: [""], url: "/resucito/src/index.html?canto=sermondelamontana", content: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v>
          </cell>
          <cell r="AL199" t="str">
            <v>SERMÓN DE LA MONTAÑA</v>
          </cell>
          <cell r="AM199" t="str">
            <v>sermóndelamontaña</v>
          </cell>
          <cell r="AN199" t="str">
            <v>Lucas 6,20-38</v>
          </cell>
          <cell r="AP199" t="str">
            <v>CANTO</v>
          </cell>
        </row>
        <row r="200">
          <cell r="A200">
            <v>234</v>
          </cell>
          <cell r="B200" t="str">
            <v>{id:</v>
          </cell>
          <cell r="C200">
            <v>199</v>
          </cell>
          <cell r="D200" t="str">
            <v>,</v>
          </cell>
          <cell r="E200" t="str">
            <v xml:space="preserve">title: </v>
          </cell>
          <cell r="F200" t="str">
            <v>"</v>
          </cell>
          <cell r="G200" t="str">
            <v>Shemá Israel</v>
          </cell>
          <cell r="H200" t="str">
            <v>",</v>
          </cell>
          <cell r="I200" t="str">
            <v xml:space="preserve"> subtitle: </v>
          </cell>
          <cell r="J200" t="str">
            <v>"</v>
          </cell>
          <cell r="K200" t="str">
            <v>Dt 6,4-9</v>
          </cell>
          <cell r="L200" t="str">
            <v xml:space="preserve">", </v>
          </cell>
          <cell r="M200" t="str">
            <v xml:space="preserve">category: </v>
          </cell>
          <cell r="N200" t="str">
            <v>"</v>
          </cell>
          <cell r="O200" t="str">
            <v>Catecumenado</v>
          </cell>
          <cell r="P200" t="str">
            <v>"</v>
          </cell>
          <cell r="Q200" t="str">
            <v>, moments: [</v>
          </cell>
          <cell r="R200" t="str">
            <v>"</v>
          </cell>
          <cell r="S200" t="str">
            <v>Cuaresma</v>
          </cell>
          <cell r="T200" t="str">
            <v>", "</v>
          </cell>
          <cell r="U200" t="str">
            <v>Laudes/Visperas</v>
          </cell>
          <cell r="V200" t="str">
            <v>", "</v>
          </cell>
          <cell r="W200" t="str">
            <v>Comunión</v>
          </cell>
          <cell r="AD200" t="str">
            <v>"], url: "</v>
          </cell>
          <cell r="AE200" t="str">
            <v>/resucito/src/index.html?canto=shemaisrael</v>
          </cell>
          <cell r="AF200" t="str">
            <v>", content: "</v>
          </cell>
          <cell r="AG200" t="str">
            <v>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v>
          </cell>
          <cell r="AH200" t="str">
            <v>"},</v>
          </cell>
          <cell r="AI200" t="str">
            <v>s</v>
          </cell>
          <cell r="AJ200" t="str">
            <v>c</v>
          </cell>
          <cell r="AK200" t="str">
            <v>{id:199,title: "Shemá Israel", subtitle: "Dt 6,4-9", category: "Catecumenado", moments: ["Cuaresma", "Laudes/Visperas", "Comunión"], url: "/resucito/src/index.html?canto=shemaisrael", content: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v>
          </cell>
          <cell r="AL200" t="str">
            <v>SHEMÁ ISRAEL</v>
          </cell>
          <cell r="AM200" t="str">
            <v>shemáisrael</v>
          </cell>
          <cell r="AN200" t="str">
            <v>Dt 6,4-9</v>
          </cell>
          <cell r="AP200" t="str">
            <v>CANTO</v>
          </cell>
        </row>
        <row r="201">
          <cell r="A201">
            <v>149</v>
          </cell>
          <cell r="B201" t="str">
            <v>{id:</v>
          </cell>
          <cell r="C201">
            <v>200</v>
          </cell>
          <cell r="D201" t="str">
            <v>,</v>
          </cell>
          <cell r="E201" t="str">
            <v xml:space="preserve">title: </v>
          </cell>
          <cell r="F201" t="str">
            <v>"</v>
          </cell>
          <cell r="G201" t="str">
            <v>Shlom lej Mariam</v>
          </cell>
          <cell r="H201" t="str">
            <v>",</v>
          </cell>
          <cell r="I201" t="str">
            <v xml:space="preserve"> subtitle: </v>
          </cell>
          <cell r="J201" t="str">
            <v>"</v>
          </cell>
          <cell r="K201" t="str">
            <v>Ave María en arameo antiguo</v>
          </cell>
          <cell r="L201" t="str">
            <v xml:space="preserve">", </v>
          </cell>
          <cell r="M201" t="str">
            <v xml:space="preserve">category: </v>
          </cell>
          <cell r="N201" t="str">
            <v>"</v>
          </cell>
          <cell r="O201" t="str">
            <v>Precatecumenado</v>
          </cell>
          <cell r="P201" t="str">
            <v>"</v>
          </cell>
          <cell r="Q201" t="str">
            <v>, moments: [</v>
          </cell>
          <cell r="R201" t="str">
            <v>"</v>
          </cell>
          <cell r="S201" t="str">
            <v>Laudes/Visperas</v>
          </cell>
          <cell r="T201" t="str">
            <v>", "</v>
          </cell>
          <cell r="U201" t="str">
            <v>Antiguo Testamento</v>
          </cell>
          <cell r="AD201" t="str">
            <v>"], url: "</v>
          </cell>
          <cell r="AE201" t="str">
            <v>/resucito/src/index.html?canto=shlomlejmariam</v>
          </cell>
          <cell r="AF201" t="str">
            <v>", content: "</v>
          </cell>
          <cell r="AG201" t="str">
            <v>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v>
          </cell>
          <cell r="AH201" t="str">
            <v>"},</v>
          </cell>
          <cell r="AI201" t="str">
            <v>s</v>
          </cell>
          <cell r="AJ201" t="str">
            <v>p</v>
          </cell>
          <cell r="AK201" t="str">
            <v>{id:200,title: "Shlom lej Mariam", subtitle: "Ave María en arameo antiguo", category: "Precatecumenado", moments: ["Laudes/Visperas", "Antiguo Testamento"], url: "/resucito/src/index.html?canto=shlomlejmariam", content: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v>
          </cell>
          <cell r="AL201" t="str">
            <v>SHLOM LEJ MARIAM</v>
          </cell>
          <cell r="AM201" t="str">
            <v>shlomlejmariam</v>
          </cell>
          <cell r="AN201" t="str">
            <v>Ave María en arameo antiguo</v>
          </cell>
          <cell r="AP201" t="str">
            <v>CANTO</v>
          </cell>
        </row>
        <row r="202">
          <cell r="A202">
            <v>150</v>
          </cell>
          <cell r="B202" t="str">
            <v>{id:</v>
          </cell>
          <cell r="C202">
            <v>201</v>
          </cell>
          <cell r="D202" t="str">
            <v>,</v>
          </cell>
          <cell r="E202" t="str">
            <v xml:space="preserve">title: </v>
          </cell>
          <cell r="F202" t="str">
            <v>"</v>
          </cell>
          <cell r="G202" t="str">
            <v>Si el Señor no construye la casa</v>
          </cell>
          <cell r="H202" t="str">
            <v>",</v>
          </cell>
          <cell r="I202" t="str">
            <v xml:space="preserve"> subtitle: </v>
          </cell>
          <cell r="J202" t="str">
            <v>"</v>
          </cell>
          <cell r="K202" t="str">
            <v>Sal 127 (126)</v>
          </cell>
          <cell r="L202" t="str">
            <v xml:space="preserve">", </v>
          </cell>
          <cell r="M202" t="str">
            <v xml:space="preserve">category: </v>
          </cell>
          <cell r="N202" t="str">
            <v>"</v>
          </cell>
          <cell r="O202" t="str">
            <v>Precatecumenado</v>
          </cell>
          <cell r="P202" t="str">
            <v>"</v>
          </cell>
          <cell r="Q202" t="str">
            <v>, moments: [</v>
          </cell>
          <cell r="R202" t="str">
            <v>"</v>
          </cell>
          <cell r="S202" t="str">
            <v>Antiguo Testamento</v>
          </cell>
          <cell r="AD202" t="str">
            <v>"], url: "</v>
          </cell>
          <cell r="AE202" t="str">
            <v>/resucito/src/index.html?canto=sielsenornoconstruyelacasa</v>
          </cell>
          <cell r="AF202" t="str">
            <v>", content: "</v>
          </cell>
          <cell r="AG202" t="str">
            <v>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v>
          </cell>
          <cell r="AH202" t="str">
            <v>"},</v>
          </cell>
          <cell r="AI202" t="str">
            <v>s</v>
          </cell>
          <cell r="AJ202" t="str">
            <v>p</v>
          </cell>
          <cell r="AK202" t="str">
            <v>{id:201,title: "Si el Señor no construye la casa", subtitle: "Sal 127 (126)", category: "Precatecumenado", moments: ["Antiguo Testamento"], url: "/resucito/src/index.html?canto=sielsenornoconstruyelacasa", content: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v>
          </cell>
          <cell r="AL202" t="str">
            <v>SI EL SEÑOR NO CONSTRUYE LA CASA</v>
          </cell>
          <cell r="AM202" t="str">
            <v>sielseñornoconstruyelacasa</v>
          </cell>
          <cell r="AN202" t="str">
            <v>Sal 127 (126)</v>
          </cell>
          <cell r="AP202" t="str">
            <v>CANTO</v>
          </cell>
        </row>
        <row r="203">
          <cell r="A203">
            <v>151</v>
          </cell>
          <cell r="B203" t="str">
            <v>{id:</v>
          </cell>
          <cell r="C203">
            <v>202</v>
          </cell>
          <cell r="D203" t="str">
            <v>,</v>
          </cell>
          <cell r="E203" t="str">
            <v xml:space="preserve">title: </v>
          </cell>
          <cell r="F203" t="str">
            <v>"</v>
          </cell>
          <cell r="G203" t="str">
            <v>Si habéis resucitado con Cristo</v>
          </cell>
          <cell r="H203" t="str">
            <v>",</v>
          </cell>
          <cell r="I203" t="str">
            <v xml:space="preserve"> subtitle: </v>
          </cell>
          <cell r="J203" t="str">
            <v>"</v>
          </cell>
          <cell r="K203" t="str">
            <v>Colosense 3,1-4</v>
          </cell>
          <cell r="L203" t="str">
            <v xml:space="preserve">", </v>
          </cell>
          <cell r="M203" t="str">
            <v xml:space="preserve">category: </v>
          </cell>
          <cell r="N203" t="str">
            <v>"</v>
          </cell>
          <cell r="O203" t="str">
            <v>Precatecumenado</v>
          </cell>
          <cell r="P203" t="str">
            <v>"</v>
          </cell>
          <cell r="Q203" t="str">
            <v>, moments: [</v>
          </cell>
          <cell r="R203" t="str">
            <v>"</v>
          </cell>
          <cell r="S203" t="str">
            <v>Comunión</v>
          </cell>
          <cell r="T203" t="str">
            <v>", "</v>
          </cell>
          <cell r="U203" t="str">
            <v>Nuevo Testamento</v>
          </cell>
          <cell r="AD203" t="str">
            <v>"], url: "</v>
          </cell>
          <cell r="AE203" t="str">
            <v>/resucito/src/index.html?canto=sihabeisresucitadoconcristo</v>
          </cell>
          <cell r="AF203" t="str">
            <v>", content: "</v>
          </cell>
          <cell r="AG203" t="str">
            <v>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v>
          </cell>
          <cell r="AH203" t="str">
            <v>"},</v>
          </cell>
          <cell r="AI203" t="str">
            <v>s</v>
          </cell>
          <cell r="AJ203" t="str">
            <v>p</v>
          </cell>
          <cell r="AK203" t="str">
            <v>{id:202,title: "Si habéis resucitado con Cristo", subtitle: "Colosense 3,1-4", category: "Precatecumenado", moments: ["Comunión", "Nuevo Testamento"], url: "/resucito/src/index.html?canto=sihabeisresucitadoconcristo", content: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v>
          </cell>
          <cell r="AL203" t="str">
            <v>SI HABÉIS RESUCITADO CON CRISTO</v>
          </cell>
          <cell r="AM203" t="str">
            <v>sihabéisresucitadoconcristo</v>
          </cell>
          <cell r="AN203" t="str">
            <v>Colosense 3,1-4</v>
          </cell>
          <cell r="AP203" t="str">
            <v>CANTO</v>
          </cell>
        </row>
        <row r="204">
          <cell r="A204">
            <v>152</v>
          </cell>
          <cell r="B204" t="str">
            <v>{id:</v>
          </cell>
          <cell r="C204">
            <v>203</v>
          </cell>
          <cell r="D204" t="str">
            <v>,</v>
          </cell>
          <cell r="E204" t="str">
            <v xml:space="preserve">title: </v>
          </cell>
          <cell r="F204" t="str">
            <v>"</v>
          </cell>
          <cell r="G204" t="str">
            <v>Si hoy escucháis su voz</v>
          </cell>
          <cell r="H204" t="str">
            <v>",</v>
          </cell>
          <cell r="I204" t="str">
            <v xml:space="preserve"> subtitle: </v>
          </cell>
          <cell r="J204" t="str">
            <v>"</v>
          </cell>
          <cell r="K204" t="str">
            <v>Sal 95 (94)</v>
          </cell>
          <cell r="L204" t="str">
            <v xml:space="preserve">", </v>
          </cell>
          <cell r="M204" t="str">
            <v xml:space="preserve">category: </v>
          </cell>
          <cell r="N204" t="str">
            <v>"</v>
          </cell>
          <cell r="O204" t="str">
            <v>Precatecumenado</v>
          </cell>
          <cell r="P204" t="str">
            <v>"</v>
          </cell>
          <cell r="Q204" t="str">
            <v>, moments: [</v>
          </cell>
          <cell r="R204" t="str">
            <v>"</v>
          </cell>
          <cell r="S204" t="str">
            <v>Pentecostés</v>
          </cell>
          <cell r="T204" t="str">
            <v>", "</v>
          </cell>
          <cell r="U204" t="str">
            <v>Antiguo Testamento</v>
          </cell>
          <cell r="AD204" t="str">
            <v>"], url: "</v>
          </cell>
          <cell r="AE204" t="str">
            <v>/resucito/src/index.html?canto=sihoyescuchaissuvoz</v>
          </cell>
          <cell r="AF204" t="str">
            <v>", content: "</v>
          </cell>
          <cell r="AG204" t="str">
            <v>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v>
          </cell>
          <cell r="AH204" t="str">
            <v>"},</v>
          </cell>
          <cell r="AI204" t="str">
            <v>s</v>
          </cell>
          <cell r="AJ204" t="str">
            <v>p</v>
          </cell>
          <cell r="AK204" t="str">
            <v>{id:203,title: "Si hoy escucháis su voz", subtitle: "Sal 95 (94)", category: "Precatecumenado", moments: ["Pentecostés", "Antiguo Testamento"], url: "/resucito/src/index.html?canto=sihoyescuchaissuvoz", content: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v>
          </cell>
          <cell r="AL204" t="str">
            <v>SI HOY ESCUCHÁIS SU VOZ</v>
          </cell>
          <cell r="AM204" t="str">
            <v>sihoyescucháissuvoz</v>
          </cell>
          <cell r="AN204" t="str">
            <v>Sal 95 (94)</v>
          </cell>
          <cell r="AP204" t="str">
            <v>CANTO</v>
          </cell>
        </row>
        <row r="205">
          <cell r="A205">
            <v>153</v>
          </cell>
          <cell r="B205" t="str">
            <v>{id:</v>
          </cell>
          <cell r="C205">
            <v>204</v>
          </cell>
          <cell r="D205" t="str">
            <v>,</v>
          </cell>
          <cell r="E205" t="str">
            <v xml:space="preserve">title: </v>
          </cell>
          <cell r="F205" t="str">
            <v>"</v>
          </cell>
          <cell r="G205" t="str">
            <v>Si me he refugiado en el Señor</v>
          </cell>
          <cell r="H205" t="str">
            <v>",</v>
          </cell>
          <cell r="I205" t="str">
            <v xml:space="preserve"> subtitle: </v>
          </cell>
          <cell r="J205" t="str">
            <v>"</v>
          </cell>
          <cell r="K205" t="str">
            <v>Sal 11(10)</v>
          </cell>
          <cell r="L205" t="str">
            <v xml:space="preserve">", </v>
          </cell>
          <cell r="M205" t="str">
            <v xml:space="preserve">category: </v>
          </cell>
          <cell r="N205" t="str">
            <v>"</v>
          </cell>
          <cell r="O205" t="str">
            <v>Precatecumenado</v>
          </cell>
          <cell r="P205" t="str">
            <v>"</v>
          </cell>
          <cell r="Q205" t="str">
            <v>, moments: [</v>
          </cell>
          <cell r="R205" t="str">
            <v>"</v>
          </cell>
          <cell r="S205" t="str">
            <v>Virgen</v>
          </cell>
          <cell r="T205" t="str">
            <v>", "</v>
          </cell>
          <cell r="U205" t="str">
            <v>Final</v>
          </cell>
          <cell r="AD205" t="str">
            <v>"], url: "</v>
          </cell>
          <cell r="AE205" t="str">
            <v>/resucito/src/index.html?canto=simeherefugiadoenelsenor</v>
          </cell>
          <cell r="AF205" t="str">
            <v>", content: "</v>
          </cell>
          <cell r="AG205" t="str">
            <v>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v>
          </cell>
          <cell r="AH205" t="str">
            <v>"},</v>
          </cell>
          <cell r="AI205" t="str">
            <v>s</v>
          </cell>
          <cell r="AJ205" t="str">
            <v>p</v>
          </cell>
          <cell r="AK205" t="str">
            <v>{id:204,title: "Si me he refugiado en el Señor", subtitle: "Sal 11(10)", category: "Precatecumenado", moments: ["Virgen", "Final"], url: "/resucito/src/index.html?canto=simeherefugiadoenelsenor", content: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v>
          </cell>
          <cell r="AL205" t="str">
            <v>SI ME HE REFUGIADO EN EL SEÑOR</v>
          </cell>
          <cell r="AM205" t="str">
            <v>simeherefugiadoenelseñor</v>
          </cell>
          <cell r="AN205" t="str">
            <v>Sal 11(10)</v>
          </cell>
          <cell r="AP205" t="str">
            <v>CANTO</v>
          </cell>
        </row>
        <row r="206">
          <cell r="A206">
            <v>235</v>
          </cell>
          <cell r="B206" t="str">
            <v>{id:</v>
          </cell>
          <cell r="C206">
            <v>205</v>
          </cell>
          <cell r="D206" t="str">
            <v>,</v>
          </cell>
          <cell r="E206" t="str">
            <v xml:space="preserve">title: </v>
          </cell>
          <cell r="F206" t="str">
            <v>"</v>
          </cell>
          <cell r="G206" t="str">
            <v>Siéntate solitario y silencioso</v>
          </cell>
          <cell r="H206" t="str">
            <v>",</v>
          </cell>
          <cell r="I206" t="str">
            <v xml:space="preserve"> subtitle: </v>
          </cell>
          <cell r="J206" t="str">
            <v>"</v>
          </cell>
          <cell r="K206" t="str">
            <v>Lamentaciones 3</v>
          </cell>
          <cell r="L206" t="str">
            <v xml:space="preserve">", </v>
          </cell>
          <cell r="M206" t="str">
            <v xml:space="preserve">category: </v>
          </cell>
          <cell r="N206" t="str">
            <v>"</v>
          </cell>
          <cell r="O206" t="str">
            <v>Catecumenado</v>
          </cell>
          <cell r="P206" t="str">
            <v>"</v>
          </cell>
          <cell r="Q206" t="str">
            <v>, moments: [</v>
          </cell>
          <cell r="R206" t="str">
            <v>"</v>
          </cell>
          <cell r="S206" t="str">
            <v>Entrada</v>
          </cell>
          <cell r="T206" t="str">
            <v>", "</v>
          </cell>
          <cell r="U206" t="str">
            <v>Antiguo Testamento</v>
          </cell>
          <cell r="AD206" t="str">
            <v>"], url: "</v>
          </cell>
          <cell r="AE206" t="str">
            <v>/resucito/src/index.html?canto=sientatesolitarioysilencioso</v>
          </cell>
          <cell r="AF206" t="str">
            <v>", content: "</v>
          </cell>
          <cell r="AG206" t="str">
            <v>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v>
          </cell>
          <cell r="AH206" t="str">
            <v>"},</v>
          </cell>
          <cell r="AI206" t="str">
            <v>s</v>
          </cell>
          <cell r="AJ206" t="str">
            <v>c</v>
          </cell>
          <cell r="AK206" t="str">
            <v>{id:205,title: "Siéntate solitario y silencioso", subtitle: "Lamentaciones 3", category: "Catecumenado", moments: ["Entrada", "Antiguo Testamento"], url: "/resucito/src/index.html?canto=sientatesolitarioysilencioso", content: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v>
          </cell>
          <cell r="AL206" t="str">
            <v>SIÉNTATE SOLITARIO Y SILENCIOSO</v>
          </cell>
          <cell r="AM206" t="str">
            <v>siéntatesolitarioysilencioso</v>
          </cell>
          <cell r="AN206" t="str">
            <v>Lamentaciones 3</v>
          </cell>
          <cell r="AP206" t="str">
            <v>CANTO</v>
          </cell>
        </row>
        <row r="207">
          <cell r="A207">
            <v>154</v>
          </cell>
          <cell r="B207" t="str">
            <v>{id:</v>
          </cell>
          <cell r="C207">
            <v>206</v>
          </cell>
          <cell r="D207" t="str">
            <v>,</v>
          </cell>
          <cell r="E207" t="str">
            <v xml:space="preserve">title: </v>
          </cell>
          <cell r="F207" t="str">
            <v>"</v>
          </cell>
          <cell r="G207" t="str">
            <v>Sión, madre de todos los pueblos</v>
          </cell>
          <cell r="H207" t="str">
            <v>",</v>
          </cell>
          <cell r="I207" t="str">
            <v xml:space="preserve"> subtitle: </v>
          </cell>
          <cell r="J207" t="str">
            <v>"</v>
          </cell>
          <cell r="K207" t="str">
            <v>Sal 87 (86)</v>
          </cell>
          <cell r="L207" t="str">
            <v xml:space="preserve">", </v>
          </cell>
          <cell r="M207" t="str">
            <v xml:space="preserve">category: </v>
          </cell>
          <cell r="N207" t="str">
            <v>"</v>
          </cell>
          <cell r="O207" t="str">
            <v>Precatecumenado</v>
          </cell>
          <cell r="P207" t="str">
            <v>"</v>
          </cell>
          <cell r="Q207" t="str">
            <v>, moments: [</v>
          </cell>
          <cell r="R207" t="str">
            <v>"</v>
          </cell>
          <cell r="S207" t="str">
            <v>Adviento</v>
          </cell>
          <cell r="T207" t="str">
            <v>", "</v>
          </cell>
          <cell r="U207" t="str">
            <v>Pascua</v>
          </cell>
          <cell r="AD207" t="str">
            <v>"], url: "</v>
          </cell>
          <cell r="AE207" t="str">
            <v>/resucito/src/index.html?canto=sionmadredetodoslospueblos</v>
          </cell>
          <cell r="AF207" t="str">
            <v>", content: "</v>
          </cell>
          <cell r="AG207" t="str">
            <v>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v>
          </cell>
          <cell r="AH207" t="str">
            <v>"},</v>
          </cell>
          <cell r="AI207" t="str">
            <v>s</v>
          </cell>
          <cell r="AJ207" t="str">
            <v>p</v>
          </cell>
          <cell r="AK207" t="str">
            <v>{id:206,title: "Sión, madre de todos los pueblos", subtitle: "Sal 87 (86)", category: "Precatecumenado", moments: ["Adviento", "Pascua"], url: "/resucito/src/index.html?canto=sionmadredetodoslospueblos", content: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v>
          </cell>
          <cell r="AL207" t="str">
            <v>SIÓN, MADRE DE TODOS LOS PUEBLOS</v>
          </cell>
          <cell r="AM207" t="str">
            <v>sión,madredetodoslospueblos</v>
          </cell>
          <cell r="AN207" t="str">
            <v>Sal 87 (86)</v>
          </cell>
          <cell r="AP207" t="str">
            <v>CANTO</v>
          </cell>
        </row>
        <row r="208">
          <cell r="A208">
            <v>155</v>
          </cell>
          <cell r="B208" t="str">
            <v>{id:</v>
          </cell>
          <cell r="C208">
            <v>207</v>
          </cell>
          <cell r="D208" t="str">
            <v>,</v>
          </cell>
          <cell r="E208" t="str">
            <v xml:space="preserve">title: </v>
          </cell>
          <cell r="F208" t="str">
            <v>"</v>
          </cell>
          <cell r="G208" t="str">
            <v>Sola a Solo</v>
          </cell>
          <cell r="H208" t="str">
            <v>",</v>
          </cell>
          <cell r="I208" t="str">
            <v xml:space="preserve"> subtitle: </v>
          </cell>
          <cell r="J208" t="str">
            <v>"</v>
          </cell>
          <cell r="K208" t="str">
            <v>(Kiko Argüello)</v>
          </cell>
          <cell r="L208" t="str">
            <v xml:space="preserve">", </v>
          </cell>
          <cell r="M208" t="str">
            <v xml:space="preserve">category: </v>
          </cell>
          <cell r="N208" t="str">
            <v>"</v>
          </cell>
          <cell r="O208" t="str">
            <v>Precatecumenado</v>
          </cell>
          <cell r="P208" t="str">
            <v>"</v>
          </cell>
          <cell r="Q208" t="str">
            <v>, moments: [</v>
          </cell>
          <cell r="R208" t="str">
            <v>"</v>
          </cell>
          <cell r="S208" t="str">
            <v>Antiguo Testamento</v>
          </cell>
          <cell r="AD208" t="str">
            <v>"], url: "</v>
          </cell>
          <cell r="AE208" t="str">
            <v>/resucito/src/index.html?canto=solaasolo</v>
          </cell>
          <cell r="AF208" t="str">
            <v>", content: "</v>
          </cell>
          <cell r="AG208" t="str">
            <v>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v>
          </cell>
          <cell r="AH208" t="str">
            <v>"},</v>
          </cell>
          <cell r="AI208" t="str">
            <v>s</v>
          </cell>
          <cell r="AJ208" t="str">
            <v>p</v>
          </cell>
          <cell r="AK208" t="str">
            <v>{id:207,title: "Sola a Solo", subtitle: "(Kiko Argüello)", category: "Precatecumenado", moments: ["Antiguo Testamento"], url: "/resucito/src/index.html?canto=solaasolo", content: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v>
          </cell>
          <cell r="AL208" t="str">
            <v>SOLA A SOLO</v>
          </cell>
          <cell r="AM208" t="str">
            <v>solaasolo</v>
          </cell>
          <cell r="AN208" t="str">
            <v>(Kiko Argüello)</v>
          </cell>
          <cell r="AP208" t="str">
            <v>CANTO</v>
          </cell>
        </row>
        <row r="209">
          <cell r="A209">
            <v>156</v>
          </cell>
          <cell r="B209" t="str">
            <v>{id:</v>
          </cell>
          <cell r="C209">
            <v>208</v>
          </cell>
          <cell r="D209" t="str">
            <v>,</v>
          </cell>
          <cell r="E209" t="str">
            <v xml:space="preserve">title: </v>
          </cell>
          <cell r="F209" t="str">
            <v>"</v>
          </cell>
          <cell r="G209" t="str">
            <v>Stabat Mater dolorosa</v>
          </cell>
          <cell r="H209" t="str">
            <v>",</v>
          </cell>
          <cell r="I209" t="str">
            <v xml:space="preserve"> subtitle: </v>
          </cell>
          <cell r="J209" t="str">
            <v>"</v>
          </cell>
          <cell r="K209" t="str">
            <v>Himno latin</v>
          </cell>
          <cell r="L209" t="str">
            <v xml:space="preserve">", </v>
          </cell>
          <cell r="M209" t="str">
            <v xml:space="preserve">category: </v>
          </cell>
          <cell r="N209" t="str">
            <v>"</v>
          </cell>
          <cell r="O209" t="str">
            <v>Precatecumenado</v>
          </cell>
          <cell r="P209" t="str">
            <v>"</v>
          </cell>
          <cell r="Q209" t="str">
            <v>, moments: [</v>
          </cell>
          <cell r="R209" t="str">
            <v>"</v>
          </cell>
          <cell r="S209" t="str">
            <v>Cuaresma</v>
          </cell>
          <cell r="T209" t="str">
            <v>", "</v>
          </cell>
          <cell r="U209" t="str">
            <v>Antiguo Testamento</v>
          </cell>
          <cell r="AD209" t="str">
            <v>"], url: "</v>
          </cell>
          <cell r="AE209" t="str">
            <v>/resucito/src/index.html?canto=stabatmaterdolorosa</v>
          </cell>
          <cell r="AF209" t="str">
            <v>", content: "</v>
          </cell>
          <cell r="AG209" t="str">
            <v>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v>
          </cell>
          <cell r="AH209" t="str">
            <v>"},</v>
          </cell>
          <cell r="AI209" t="str">
            <v>s</v>
          </cell>
          <cell r="AJ209" t="str">
            <v>p</v>
          </cell>
          <cell r="AK209" t="str">
            <v>{id:208,title: "Stabat Mater dolorosa", subtitle: "Himno latin", category: "Precatecumenado", moments: ["Cuaresma", "Antiguo Testamento"], url: "/resucito/src/index.html?canto=stabatmaterdolorosa", content: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v>
          </cell>
          <cell r="AL209" t="str">
            <v>STABAT MATER DOLOROSA</v>
          </cell>
          <cell r="AM209" t="str">
            <v>stabatmaterdolorosa</v>
          </cell>
          <cell r="AN209" t="str">
            <v>Himno latin</v>
          </cell>
          <cell r="AP209" t="str">
            <v>CANTO</v>
          </cell>
        </row>
        <row r="210">
          <cell r="A210">
            <v>244</v>
          </cell>
          <cell r="B210" t="str">
            <v>{id:</v>
          </cell>
          <cell r="C210">
            <v>209</v>
          </cell>
          <cell r="D210" t="str">
            <v>,</v>
          </cell>
          <cell r="E210" t="str">
            <v xml:space="preserve">title: </v>
          </cell>
          <cell r="F210" t="str">
            <v>"</v>
          </cell>
          <cell r="G210" t="str">
            <v>Suba el Esposo al leño de su tálamo</v>
          </cell>
          <cell r="H210" t="str">
            <v>",</v>
          </cell>
          <cell r="I210" t="str">
            <v xml:space="preserve"> subtitle: </v>
          </cell>
          <cell r="J210" t="str">
            <v>"</v>
          </cell>
          <cell r="K210" t="str">
            <v>Himno (San Quodvultdeus)</v>
          </cell>
          <cell r="L210" t="str">
            <v xml:space="preserve">", </v>
          </cell>
          <cell r="M210" t="str">
            <v xml:space="preserve">category: </v>
          </cell>
          <cell r="N210" t="str">
            <v>"</v>
          </cell>
          <cell r="O210" t="str">
            <v>Eleccion</v>
          </cell>
          <cell r="P210" t="str">
            <v>"</v>
          </cell>
          <cell r="Q210" t="str">
            <v>, moments: [</v>
          </cell>
          <cell r="R210" t="str">
            <v>"</v>
          </cell>
          <cell r="S210" t="str">
            <v>Cuaresma</v>
          </cell>
          <cell r="T210" t="str">
            <v>", "</v>
          </cell>
          <cell r="U210" t="str">
            <v>Antiguo Testamento</v>
          </cell>
          <cell r="AD210" t="str">
            <v>"], url: "</v>
          </cell>
          <cell r="AE210" t="str">
            <v>/resucito/src/index.html?canto=subaelesposoallenodesutalamo</v>
          </cell>
          <cell r="AF210" t="str">
            <v>", content: "</v>
          </cell>
          <cell r="AG210" t="str">
            <v>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v>
          </cell>
          <cell r="AH210" t="str">
            <v>"},</v>
          </cell>
          <cell r="AI210" t="str">
            <v>s</v>
          </cell>
          <cell r="AJ210" t="str">
            <v>e</v>
          </cell>
          <cell r="AK210" t="str">
            <v>{id:209,title: "Suba el Esposo al leño de su tálamo", subtitle: "Himno (San Quodvultdeus)", category: "Eleccion", moments: ["Cuaresma", "Antiguo Testamento"], url: "/resucito/src/index.html?canto=subaelesposoallenodesutalamo", content: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v>
          </cell>
          <cell r="AL210" t="str">
            <v>SUBA EL ESPOSO AL LEÑO DE SU TÁLAMO</v>
          </cell>
          <cell r="AM210" t="str">
            <v>subaelesposoalleñodesutálamo</v>
          </cell>
          <cell r="AN210" t="str">
            <v>Himno (San Quodvultdeus)</v>
          </cell>
          <cell r="AP210" t="str">
            <v>CANTO</v>
          </cell>
        </row>
        <row r="211">
          <cell r="A211">
            <v>157</v>
          </cell>
          <cell r="B211" t="str">
            <v>{id:</v>
          </cell>
          <cell r="C211">
            <v>210</v>
          </cell>
          <cell r="D211" t="str">
            <v>,</v>
          </cell>
          <cell r="E211" t="str">
            <v xml:space="preserve">title: </v>
          </cell>
          <cell r="F211" t="str">
            <v>"</v>
          </cell>
          <cell r="G211" t="str">
            <v>Sube Dios entre aclamaciones</v>
          </cell>
          <cell r="H211" t="str">
            <v>",</v>
          </cell>
          <cell r="I211" t="str">
            <v xml:space="preserve"> subtitle: </v>
          </cell>
          <cell r="J211" t="str">
            <v>"</v>
          </cell>
          <cell r="K211" t="str">
            <v>Sal 47 (46)</v>
          </cell>
          <cell r="L211" t="str">
            <v xml:space="preserve">", </v>
          </cell>
          <cell r="M211" t="str">
            <v xml:space="preserve">category: </v>
          </cell>
          <cell r="N211" t="str">
            <v>"</v>
          </cell>
          <cell r="O211" t="str">
            <v>Precatecumenado</v>
          </cell>
          <cell r="P211" t="str">
            <v>"</v>
          </cell>
          <cell r="Q211" t="str">
            <v>, moments: [</v>
          </cell>
          <cell r="R211" t="str">
            <v>"</v>
          </cell>
          <cell r="S211" t="str">
            <v>Final</v>
          </cell>
          <cell r="T211" t="str">
            <v>", "</v>
          </cell>
          <cell r="U211" t="str">
            <v>Antiguo Testamento</v>
          </cell>
          <cell r="AD211" t="str">
            <v>"], url: "</v>
          </cell>
          <cell r="AE211" t="str">
            <v>/resucito/src/index.html?canto=subediosentreaclamaciones</v>
          </cell>
          <cell r="AF211" t="str">
            <v>", content: "</v>
          </cell>
          <cell r="AG211" t="str">
            <v>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v>
          </cell>
          <cell r="AH211" t="str">
            <v>"},</v>
          </cell>
          <cell r="AI211" t="str">
            <v>s</v>
          </cell>
          <cell r="AJ211" t="str">
            <v>p</v>
          </cell>
          <cell r="AK211" t="str">
            <v>{id:210,title: "Sube Dios entre aclamaciones", subtitle: "Sal 47 (46)", category: "Precatecumenado", moments: ["Final", "Antiguo Testamento"], url: "/resucito/src/index.html?canto=subediosentreaclamaciones", content: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v>
          </cell>
          <cell r="AL211" t="str">
            <v>SUBE DIOS ENTRE ACLAMACIONES</v>
          </cell>
          <cell r="AM211" t="str">
            <v>subediosentreaclamaciones</v>
          </cell>
          <cell r="AN211" t="str">
            <v>Sal 47 (46)</v>
          </cell>
          <cell r="AP211" t="str">
            <v>CANTO</v>
          </cell>
        </row>
        <row r="212">
          <cell r="A212">
            <v>220</v>
          </cell>
          <cell r="B212" t="str">
            <v>{id:</v>
          </cell>
          <cell r="C212">
            <v>211</v>
          </cell>
          <cell r="D212" t="str">
            <v>,</v>
          </cell>
          <cell r="E212" t="str">
            <v xml:space="preserve">title: </v>
          </cell>
          <cell r="F212" t="str">
            <v>"</v>
          </cell>
          <cell r="G212" t="str">
            <v>Te Deum</v>
          </cell>
          <cell r="H212" t="str">
            <v>",</v>
          </cell>
          <cell r="I212" t="str">
            <v xml:space="preserve"> subtitle: </v>
          </cell>
          <cell r="J212" t="str">
            <v>"</v>
          </cell>
          <cell r="K212" t="str">
            <v>Himno</v>
          </cell>
          <cell r="L212" t="str">
            <v xml:space="preserve">", </v>
          </cell>
          <cell r="M212" t="str">
            <v xml:space="preserve">category: </v>
          </cell>
          <cell r="N212" t="str">
            <v>"</v>
          </cell>
          <cell r="O212" t="str">
            <v>Liturgia</v>
          </cell>
          <cell r="P212" t="str">
            <v>"</v>
          </cell>
          <cell r="Q212" t="str">
            <v>, moments: [</v>
          </cell>
          <cell r="R212" t="str">
            <v>"</v>
          </cell>
          <cell r="S212" t="str">
            <v>Virgen</v>
          </cell>
          <cell r="AD212" t="str">
            <v>"], url: "</v>
          </cell>
          <cell r="AE212" t="str">
            <v>/resucito/src/index.html?canto=tedeum</v>
          </cell>
          <cell r="AF212" t="str">
            <v>", content: "</v>
          </cell>
          <cell r="AG212" t="str">
            <v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v>
          </cell>
          <cell r="AH212" t="str">
            <v>"},</v>
          </cell>
          <cell r="AI212" t="str">
            <v>t</v>
          </cell>
          <cell r="AJ212" t="str">
            <v>l</v>
          </cell>
          <cell r="AK212" t="str">
            <v>{id:211,title: "Te Deum", subtitle: "Himno", category: "Liturgia", moments: ["Virgen"], url: "/resucito/src/index.html?canto=tedeum", content: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v>
          </cell>
          <cell r="AL212" t="str">
            <v>TE DEUM</v>
          </cell>
          <cell r="AM212" t="str">
            <v>tedeum</v>
          </cell>
          <cell r="AN212" t="str">
            <v>Himno</v>
          </cell>
          <cell r="AP212" t="str">
            <v>CANTO</v>
          </cell>
        </row>
        <row r="213">
          <cell r="A213">
            <v>158</v>
          </cell>
          <cell r="B213" t="str">
            <v>{id:</v>
          </cell>
          <cell r="C213">
            <v>212</v>
          </cell>
          <cell r="D213" t="str">
            <v>,</v>
          </cell>
          <cell r="E213" t="str">
            <v xml:space="preserve">title: </v>
          </cell>
          <cell r="F213" t="str">
            <v>"</v>
          </cell>
          <cell r="G213" t="str">
            <v>Te estoy llamando, Señor</v>
          </cell>
          <cell r="H213" t="str">
            <v>",</v>
          </cell>
          <cell r="I213" t="str">
            <v xml:space="preserve"> subtitle: </v>
          </cell>
          <cell r="J213" t="str">
            <v>"</v>
          </cell>
          <cell r="K213" t="str">
            <v>Sal 141 (140)</v>
          </cell>
          <cell r="L213" t="str">
            <v xml:space="preserve">", </v>
          </cell>
          <cell r="M213" t="str">
            <v xml:space="preserve">category: </v>
          </cell>
          <cell r="N213" t="str">
            <v>"</v>
          </cell>
          <cell r="O213" t="str">
            <v>Precatecumenado</v>
          </cell>
          <cell r="P213" t="str">
            <v>"</v>
          </cell>
          <cell r="Q213" t="str">
            <v>, moments: [</v>
          </cell>
          <cell r="R213" t="str">
            <v>"</v>
          </cell>
          <cell r="S213" t="str">
            <v>Cuaresma</v>
          </cell>
          <cell r="T213" t="str">
            <v>", "</v>
          </cell>
          <cell r="U213" t="str">
            <v>Virgen</v>
          </cell>
          <cell r="AD213" t="str">
            <v>"], url: "</v>
          </cell>
          <cell r="AE213" t="str">
            <v>/resucito/src/index.html?canto=teestoyllamandosenor</v>
          </cell>
          <cell r="AF213" t="str">
            <v>", content: "</v>
          </cell>
          <cell r="AG213" t="str">
            <v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v>
          </cell>
          <cell r="AH213" t="str">
            <v>"},</v>
          </cell>
          <cell r="AI213" t="str">
            <v>t</v>
          </cell>
          <cell r="AJ213" t="str">
            <v>p</v>
          </cell>
          <cell r="AK213" t="str">
            <v>{id:212,title: "Te estoy llamando, Señor", subtitle: "Sal 141 (140)", category: "Precatecumenado", moments: ["Cuaresma", "Virgen"], url: "/resucito/src/index.html?canto=teestoyllamandosenor", content: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v>
          </cell>
          <cell r="AL213" t="str">
            <v>TE ESTOY LLAMANDO, SEÑOR</v>
          </cell>
          <cell r="AM213" t="str">
            <v>teestoyllamando,señor</v>
          </cell>
          <cell r="AN213" t="str">
            <v>Sal 141 (140)</v>
          </cell>
          <cell r="AP213" t="str">
            <v>CANTO</v>
          </cell>
        </row>
        <row r="214">
          <cell r="A214">
            <v>159</v>
          </cell>
          <cell r="B214" t="str">
            <v>{id:</v>
          </cell>
          <cell r="C214">
            <v>213</v>
          </cell>
          <cell r="D214" t="str">
            <v>,</v>
          </cell>
          <cell r="E214" t="str">
            <v xml:space="preserve">title: </v>
          </cell>
          <cell r="F214" t="str">
            <v>"</v>
          </cell>
          <cell r="G214" t="str">
            <v>Te he manifestado mi pecado</v>
          </cell>
          <cell r="H214" t="str">
            <v>",</v>
          </cell>
          <cell r="I214" t="str">
            <v xml:space="preserve"> subtitle: </v>
          </cell>
          <cell r="J214" t="str">
            <v>"</v>
          </cell>
          <cell r="K214" t="str">
            <v>Sal 32 (31)</v>
          </cell>
          <cell r="L214" t="str">
            <v xml:space="preserve">", </v>
          </cell>
          <cell r="M214" t="str">
            <v xml:space="preserve">category: </v>
          </cell>
          <cell r="N214" t="str">
            <v>"</v>
          </cell>
          <cell r="O214" t="str">
            <v>Precatecumenado</v>
          </cell>
          <cell r="P214" t="str">
            <v>"</v>
          </cell>
          <cell r="Q214" t="str">
            <v>, moments: [</v>
          </cell>
          <cell r="R214" t="str">
            <v>"</v>
          </cell>
          <cell r="S214" t="str">
            <v>Pascua</v>
          </cell>
          <cell r="AD214" t="str">
            <v>"], url: "</v>
          </cell>
          <cell r="AE214" t="str">
            <v>/resucito/src/index.html?canto=tehemanifestadomipecado</v>
          </cell>
          <cell r="AF214" t="str">
            <v>", content: "</v>
          </cell>
          <cell r="AG214" t="str">
            <v>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v>
          </cell>
          <cell r="AH214" t="str">
            <v>"},</v>
          </cell>
          <cell r="AI214" t="str">
            <v>t</v>
          </cell>
          <cell r="AJ214" t="str">
            <v>p</v>
          </cell>
          <cell r="AK214" t="str">
            <v>{id:213,title: "Te he manifestado mi pecado", subtitle: "Sal 32 (31)", category: "Precatecumenado", moments: ["Pascua"], url: "/resucito/src/index.html?canto=tehemanifestadomipecado", content: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v>
          </cell>
          <cell r="AL214" t="str">
            <v>TE HE MANIFESTADO MI PECADO</v>
          </cell>
          <cell r="AM214" t="str">
            <v>tehemanifestadomipecado</v>
          </cell>
          <cell r="AN214" t="str">
            <v>Sal 32 (31)</v>
          </cell>
          <cell r="AP214" t="str">
            <v>CANTO</v>
          </cell>
        </row>
        <row r="215">
          <cell r="A215">
            <v>236</v>
          </cell>
          <cell r="B215" t="str">
            <v>{id:</v>
          </cell>
          <cell r="C215">
            <v>214</v>
          </cell>
          <cell r="D215" t="str">
            <v>,</v>
          </cell>
          <cell r="E215" t="str">
            <v xml:space="preserve">title: </v>
          </cell>
          <cell r="F215" t="str">
            <v>"</v>
          </cell>
          <cell r="G215" t="str">
            <v>Tú eres mi esperanza, Señor</v>
          </cell>
          <cell r="H215" t="str">
            <v>",</v>
          </cell>
          <cell r="I215" t="str">
            <v xml:space="preserve"> subtitle: </v>
          </cell>
          <cell r="J215" t="str">
            <v>"</v>
          </cell>
          <cell r="K215" t="str">
            <v>Oda XXIX de Salomón</v>
          </cell>
          <cell r="L215" t="str">
            <v xml:space="preserve">", </v>
          </cell>
          <cell r="M215" t="str">
            <v xml:space="preserve">category: </v>
          </cell>
          <cell r="N215" t="str">
            <v>"</v>
          </cell>
          <cell r="O215" t="str">
            <v>Catecumenado</v>
          </cell>
          <cell r="P215" t="str">
            <v>"</v>
          </cell>
          <cell r="Q215" t="str">
            <v>, moments: [</v>
          </cell>
          <cell r="R215" t="str">
            <v>"</v>
          </cell>
          <cell r="S215" t="str">
            <v>Pascua</v>
          </cell>
          <cell r="T215" t="str">
            <v>", "</v>
          </cell>
          <cell r="U215" t="str">
            <v>Pentecostés</v>
          </cell>
          <cell r="V215" t="str">
            <v>", "</v>
          </cell>
          <cell r="W215" t="str">
            <v>Paz</v>
          </cell>
          <cell r="AD215" t="str">
            <v>"], url: "</v>
          </cell>
          <cell r="AE215" t="str">
            <v>/resucito/src/index.html?canto=tueresmiesperanzasenor</v>
          </cell>
          <cell r="AF215" t="str">
            <v>", content: "</v>
          </cell>
          <cell r="AG215" t="str">
            <v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v>
          </cell>
          <cell r="AH215" t="str">
            <v>"},</v>
          </cell>
          <cell r="AI215" t="str">
            <v>t</v>
          </cell>
          <cell r="AJ215" t="str">
            <v>c</v>
          </cell>
          <cell r="AK215" t="str">
            <v>{id:214,title: "Tú eres mi esperanza, Señor", subtitle: "Oda XXIX de Salomón", category: "Catecumenado", moments: ["Pascua", "Pentecostés", "Paz"], url: "/resucito/src/index.html?canto=tueresmiesperanzasenor", content: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v>
          </cell>
          <cell r="AL215" t="str">
            <v>TÚ ERES MI ESPERANZA, SEÑOR</v>
          </cell>
          <cell r="AM215" t="str">
            <v>túeresmiesperanza,señor</v>
          </cell>
          <cell r="AN215" t="str">
            <v>Oda XXIX de Salomón</v>
          </cell>
          <cell r="AP215" t="str">
            <v>CANTO</v>
          </cell>
        </row>
        <row r="216">
          <cell r="A216">
            <v>160</v>
          </cell>
          <cell r="B216" t="str">
            <v>{id:</v>
          </cell>
          <cell r="C216">
            <v>215</v>
          </cell>
          <cell r="D216" t="str">
            <v>,</v>
          </cell>
          <cell r="E216" t="str">
            <v xml:space="preserve">title: </v>
          </cell>
          <cell r="F216" t="str">
            <v>"</v>
          </cell>
          <cell r="G216" t="str">
            <v>Tú has cubierto de vergüenza la muerte</v>
          </cell>
          <cell r="H216" t="str">
            <v>",</v>
          </cell>
          <cell r="I216" t="str">
            <v xml:space="preserve"> subtitle: </v>
          </cell>
          <cell r="J216" t="str">
            <v>"</v>
          </cell>
          <cell r="K216" t="str">
            <v>Homilía Pascual (Melltón de Sardes)</v>
          </cell>
          <cell r="L216" t="str">
            <v xml:space="preserve">", </v>
          </cell>
          <cell r="M216" t="str">
            <v xml:space="preserve">category: </v>
          </cell>
          <cell r="N216" t="str">
            <v>"</v>
          </cell>
          <cell r="O216" t="str">
            <v>Precatecumenado</v>
          </cell>
          <cell r="P216" t="str">
            <v>"</v>
          </cell>
          <cell r="Q216" t="str">
            <v>, moments: [</v>
          </cell>
          <cell r="R216" t="str">
            <v>"</v>
          </cell>
          <cell r="S216" t="str">
            <v>Laudes/Visperas</v>
          </cell>
          <cell r="AD216" t="str">
            <v>"], url: "</v>
          </cell>
          <cell r="AE216" t="str">
            <v>/resucito/src/index.html?canto=tuhascubiertodevergüenzalamuerte</v>
          </cell>
          <cell r="AF216" t="str">
            <v>", content: "</v>
          </cell>
          <cell r="AG216" t="str">
            <v>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v>
          </cell>
          <cell r="AH216" t="str">
            <v>"},</v>
          </cell>
          <cell r="AI216" t="str">
            <v>t</v>
          </cell>
          <cell r="AJ216" t="str">
            <v>p</v>
          </cell>
          <cell r="AK216" t="str">
            <v>{id:215,title: "Tú has cubierto de vergüenza la muerte", subtitle: "Homilía Pascual (Melltón de Sardes)", category: "Precatecumenado", moments: ["Laudes/Visperas"], url: "/resucito/src/index.html?canto=tuhascubiertodevergüenzalamuerte", content: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v>
          </cell>
          <cell r="AL216" t="str">
            <v>TÚ HAS CUBIERTO DE VERGÜENZA LA MUERTE</v>
          </cell>
          <cell r="AM216" t="str">
            <v>túhascubiertodevergüenzalamuerte</v>
          </cell>
          <cell r="AN216" t="str">
            <v>Homilía Pascual (Melltón de Sardes)</v>
          </cell>
          <cell r="AP216" t="str">
            <v>CANTO</v>
          </cell>
        </row>
        <row r="217">
          <cell r="A217">
            <v>161</v>
          </cell>
          <cell r="B217" t="str">
            <v>{id:</v>
          </cell>
          <cell r="C217">
            <v>216</v>
          </cell>
          <cell r="D217" t="str">
            <v>,</v>
          </cell>
          <cell r="E217" t="str">
            <v xml:space="preserve">title: </v>
          </cell>
          <cell r="F217" t="str">
            <v>"</v>
          </cell>
          <cell r="G217" t="str">
            <v>Tú que eres fiel</v>
          </cell>
          <cell r="H217" t="str">
            <v>",</v>
          </cell>
          <cell r="I217" t="str">
            <v xml:space="preserve"> subtitle: </v>
          </cell>
          <cell r="J217" t="str">
            <v>"</v>
          </cell>
          <cell r="K217" t="str">
            <v>Sal 143 (142)</v>
          </cell>
          <cell r="L217" t="str">
            <v xml:space="preserve">", </v>
          </cell>
          <cell r="M217" t="str">
            <v xml:space="preserve">category: </v>
          </cell>
          <cell r="N217" t="str">
            <v>"</v>
          </cell>
          <cell r="O217" t="str">
            <v>Precatecumenado</v>
          </cell>
          <cell r="P217" t="str">
            <v>"</v>
          </cell>
          <cell r="Q217" t="str">
            <v>, moments: [</v>
          </cell>
          <cell r="R217" t="str">
            <v>"</v>
          </cell>
          <cell r="S217" t="str">
            <v>Antiguo Testamento</v>
          </cell>
          <cell r="AD217" t="str">
            <v>"], url: "</v>
          </cell>
          <cell r="AE217" t="str">
            <v>/resucito/src/index.html?canto=tuqueeresfiel</v>
          </cell>
          <cell r="AF217" t="str">
            <v>", content: "</v>
          </cell>
          <cell r="AG217" t="str">
            <v>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v>
          </cell>
          <cell r="AH217" t="str">
            <v>"},</v>
          </cell>
          <cell r="AI217" t="str">
            <v>t</v>
          </cell>
          <cell r="AJ217" t="str">
            <v>p</v>
          </cell>
          <cell r="AK217" t="str">
            <v>{id:216,title: "Tú que eres fiel", subtitle: "Sal 143 (142)", category: "Precatecumenado", moments: ["Antiguo Testamento"], url: "/resucito/src/index.html?canto=tuqueeresfiel", content: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v>
          </cell>
          <cell r="AL217" t="str">
            <v>TÚ QUE ERES FIEL</v>
          </cell>
          <cell r="AM217" t="str">
            <v>túqueeresfiel</v>
          </cell>
          <cell r="AN217" t="str">
            <v>Sal 143 (142)</v>
          </cell>
          <cell r="AP217" t="str">
            <v>CANTO</v>
          </cell>
        </row>
        <row r="218">
          <cell r="A218">
            <v>162</v>
          </cell>
          <cell r="B218" t="str">
            <v>{id:</v>
          </cell>
          <cell r="C218">
            <v>217</v>
          </cell>
          <cell r="D218" t="str">
            <v>,</v>
          </cell>
          <cell r="E218" t="str">
            <v xml:space="preserve">title: </v>
          </cell>
          <cell r="F218" t="str">
            <v>"</v>
          </cell>
          <cell r="G218" t="str">
            <v>Un retoño brota del tronco de Jesé</v>
          </cell>
          <cell r="H218" t="str">
            <v>",</v>
          </cell>
          <cell r="I218" t="str">
            <v xml:space="preserve"> subtitle: </v>
          </cell>
          <cell r="J218" t="str">
            <v>"</v>
          </cell>
          <cell r="K218" t="str">
            <v>Isaías 11,1-11</v>
          </cell>
          <cell r="L218" t="str">
            <v xml:space="preserve">", </v>
          </cell>
          <cell r="M218" t="str">
            <v xml:space="preserve">category: </v>
          </cell>
          <cell r="N218" t="str">
            <v>"</v>
          </cell>
          <cell r="O218" t="str">
            <v>Precatecumenado</v>
          </cell>
          <cell r="P218" t="str">
            <v>"</v>
          </cell>
          <cell r="Q218" t="str">
            <v>, moments: [</v>
          </cell>
          <cell r="R218" t="str">
            <v>"</v>
          </cell>
          <cell r="S218" t="str">
            <v>Cuaresma</v>
          </cell>
          <cell r="T218" t="str">
            <v>", "</v>
          </cell>
          <cell r="U218" t="str">
            <v>Antiguo Testamento</v>
          </cell>
          <cell r="AD218" t="str">
            <v>"], url: "</v>
          </cell>
          <cell r="AE218" t="str">
            <v>/resucito/src/index.html?canto=unretonobrotadeltroncodejese</v>
          </cell>
          <cell r="AF218" t="str">
            <v>", content: "</v>
          </cell>
          <cell r="AG218" t="str">
            <v>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v>
          </cell>
          <cell r="AH218" t="str">
            <v>"},</v>
          </cell>
          <cell r="AI218" t="str">
            <v>u</v>
          </cell>
          <cell r="AJ218" t="str">
            <v>p</v>
          </cell>
          <cell r="AK218" t="str">
            <v>{id:217,title: "Un retoño brota del tronco de Jesé", subtitle: "Isaías 11,1-11", category: "Precatecumenado", moments: ["Cuaresma", "Antiguo Testamento"], url: "/resucito/src/index.html?canto=unretonobrotadeltroncodejese", content: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v>
          </cell>
          <cell r="AL218" t="str">
            <v>UN RETOÑO BROTA DEL TRONCO DE JESÉ</v>
          </cell>
          <cell r="AM218" t="str">
            <v>unretoñobrotadeltroncodejesé</v>
          </cell>
          <cell r="AN218" t="str">
            <v>Isaías 11,1-11</v>
          </cell>
          <cell r="AP218" t="str">
            <v>CANTO</v>
          </cell>
        </row>
        <row r="219">
          <cell r="A219">
            <v>163</v>
          </cell>
          <cell r="B219" t="str">
            <v>{id:</v>
          </cell>
          <cell r="C219">
            <v>218</v>
          </cell>
          <cell r="D219" t="str">
            <v>,</v>
          </cell>
          <cell r="E219" t="str">
            <v xml:space="preserve">title: </v>
          </cell>
          <cell r="F219" t="str">
            <v>"</v>
          </cell>
          <cell r="G219" t="str">
            <v>Una gran señal</v>
          </cell>
          <cell r="H219" t="str">
            <v>",</v>
          </cell>
          <cell r="I219" t="str">
            <v xml:space="preserve"> subtitle: </v>
          </cell>
          <cell r="J219" t="str">
            <v>"</v>
          </cell>
          <cell r="K219" t="str">
            <v>Apocalipsis 12</v>
          </cell>
          <cell r="L219" t="str">
            <v xml:space="preserve">", </v>
          </cell>
          <cell r="M219" t="str">
            <v xml:space="preserve">category: </v>
          </cell>
          <cell r="N219" t="str">
            <v>"</v>
          </cell>
          <cell r="O219" t="str">
            <v>Precatecumenado</v>
          </cell>
          <cell r="P219" t="str">
            <v>"</v>
          </cell>
          <cell r="Q219" t="str">
            <v>, moments: [</v>
          </cell>
          <cell r="R219" t="str">
            <v>"</v>
          </cell>
          <cell r="S219" t="str">
            <v>Adviento</v>
          </cell>
          <cell r="T219" t="str">
            <v>", "</v>
          </cell>
          <cell r="U219" t="str">
            <v>Cuaresma</v>
          </cell>
          <cell r="AD219" t="str">
            <v>"], url: "</v>
          </cell>
          <cell r="AE219" t="str">
            <v>/resucito/src/index.html?canto=unagransenal</v>
          </cell>
          <cell r="AF219" t="str">
            <v>", content: "</v>
          </cell>
          <cell r="AG219" t="str">
            <v>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v>
          </cell>
          <cell r="AH219" t="str">
            <v>"},</v>
          </cell>
          <cell r="AI219" t="str">
            <v>u</v>
          </cell>
          <cell r="AJ219" t="str">
            <v>p</v>
          </cell>
          <cell r="AK219" t="str">
            <v>{id:218,title: "Una gran señal", subtitle: "Apocalipsis 12", category: "Precatecumenado", moments: ["Adviento", "Cuaresma"], url: "/resucito/src/index.html?canto=unagransenal", content: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v>
          </cell>
          <cell r="AL219" t="str">
            <v>UNA GRAN SEÑAL</v>
          </cell>
          <cell r="AM219" t="str">
            <v>unagranseñal</v>
          </cell>
          <cell r="AN219" t="str">
            <v>Apocalipsis 12</v>
          </cell>
          <cell r="AP219" t="str">
            <v>CANTO</v>
          </cell>
        </row>
        <row r="220">
          <cell r="A220">
            <v>164</v>
          </cell>
          <cell r="B220" t="str">
            <v>{id:</v>
          </cell>
          <cell r="C220">
            <v>219</v>
          </cell>
          <cell r="D220" t="str">
            <v>,</v>
          </cell>
          <cell r="E220" t="str">
            <v xml:space="preserve">title: </v>
          </cell>
          <cell r="F220" t="str">
            <v>"</v>
          </cell>
          <cell r="G220" t="str">
            <v>Urí, urí, urá</v>
          </cell>
          <cell r="H220" t="str">
            <v>",</v>
          </cell>
          <cell r="I220" t="str">
            <v xml:space="preserve"> subtitle: </v>
          </cell>
          <cell r="J220" t="str">
            <v>"</v>
          </cell>
          <cell r="K220" t="str">
            <v>Villancico (Kiko Argüello)</v>
          </cell>
          <cell r="L220" t="str">
            <v xml:space="preserve">", </v>
          </cell>
          <cell r="M220" t="str">
            <v xml:space="preserve">category: </v>
          </cell>
          <cell r="N220" t="str">
            <v>"</v>
          </cell>
          <cell r="O220" t="str">
            <v>Precatecumenado</v>
          </cell>
          <cell r="P220" t="str">
            <v>"</v>
          </cell>
          <cell r="Q220" t="str">
            <v>, moments: [</v>
          </cell>
          <cell r="R220" t="str">
            <v>"</v>
          </cell>
          <cell r="S220" t="str">
            <v>Pascua</v>
          </cell>
          <cell r="T220" t="str">
            <v>", "</v>
          </cell>
          <cell r="U220" t="str">
            <v>Virgen</v>
          </cell>
          <cell r="V220" t="str">
            <v>", "</v>
          </cell>
          <cell r="W220" t="str">
            <v>Fracción del pan</v>
          </cell>
          <cell r="AD220" t="str">
            <v>"], url: "</v>
          </cell>
          <cell r="AE220" t="str">
            <v>/resucito/src/index.html?canto=uriuriura</v>
          </cell>
          <cell r="AF220" t="str">
            <v>", content: "</v>
          </cell>
          <cell r="AG220" t="str">
            <v>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v>
          </cell>
          <cell r="AH220" t="str">
            <v>"},</v>
          </cell>
          <cell r="AI220" t="str">
            <v>u</v>
          </cell>
          <cell r="AJ220" t="str">
            <v>p</v>
          </cell>
          <cell r="AK220" t="str">
            <v>{id:219,title: "Urí, urí, urá", subtitle: "Villancico (Kiko Argüello)", category: "Precatecumenado", moments: ["Pascua", "Virgen", "Fracción del pan"], url: "/resucito/src/index.html?canto=uriuriura", content: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v>
          </cell>
          <cell r="AL220" t="str">
            <v>URÍ, URÍ, URÁ</v>
          </cell>
          <cell r="AM220" t="str">
            <v>urí,urí,urá</v>
          </cell>
          <cell r="AN220" t="str">
            <v>Villancico (Kiko Argüello)</v>
          </cell>
          <cell r="AP220" t="str">
            <v>CANTO</v>
          </cell>
        </row>
        <row r="221">
          <cell r="A221">
            <v>165</v>
          </cell>
          <cell r="B221" t="str">
            <v>{id:</v>
          </cell>
          <cell r="C221">
            <v>220</v>
          </cell>
          <cell r="D221" t="str">
            <v>,</v>
          </cell>
          <cell r="E221" t="str">
            <v xml:space="preserve">title: </v>
          </cell>
          <cell r="F221" t="str">
            <v>"</v>
          </cell>
          <cell r="G221" t="str">
            <v>Vamos ya, pastores</v>
          </cell>
          <cell r="H221" t="str">
            <v>",</v>
          </cell>
          <cell r="I221" t="str">
            <v xml:space="preserve"> subtitle: </v>
          </cell>
          <cell r="J221" t="str">
            <v>"</v>
          </cell>
          <cell r="K221" t="str">
            <v>Villancico (Kiko Argüello)</v>
          </cell>
          <cell r="L221" t="str">
            <v xml:space="preserve">", </v>
          </cell>
          <cell r="M221" t="str">
            <v xml:space="preserve">category: </v>
          </cell>
          <cell r="N221" t="str">
            <v>"</v>
          </cell>
          <cell r="O221" t="str">
            <v>Precatecumenado</v>
          </cell>
          <cell r="P221" t="str">
            <v>"</v>
          </cell>
          <cell r="Q221" t="str">
            <v>, moments: [</v>
          </cell>
          <cell r="R221" t="str">
            <v>"</v>
          </cell>
          <cell r="S221" t="str">
            <v>Cuaresma</v>
          </cell>
          <cell r="T221" t="str">
            <v>", "</v>
          </cell>
          <cell r="U221" t="str">
            <v>Entrada</v>
          </cell>
          <cell r="V221" t="str">
            <v>", "</v>
          </cell>
          <cell r="W221" t="str">
            <v>Antiguo Testamento</v>
          </cell>
          <cell r="AD221" t="str">
            <v>"], url: "</v>
          </cell>
          <cell r="AE221" t="str">
            <v>/resucito/src/index.html?canto=vamosyapastores</v>
          </cell>
          <cell r="AF221" t="str">
            <v>", content: "</v>
          </cell>
          <cell r="AG221" t="str">
            <v>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
          </cell>
          <cell r="AH221" t="str">
            <v>"},</v>
          </cell>
          <cell r="AI221" t="str">
            <v>v</v>
          </cell>
          <cell r="AJ221" t="str">
            <v>p</v>
          </cell>
          <cell r="AK221" t="str">
            <v>{id:220,title: "Vamos ya, pastores", subtitle: "Villancico (Kiko Argüello)", category: "Precatecumenado", moments: ["Cuaresma", "Entrada", "Antiguo Testamento"], url: "/resucito/src/index.html?canto=vamosyapastores", content: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
          </cell>
          <cell r="AL221" t="str">
            <v>VAMOS YA, PASTORES</v>
          </cell>
          <cell r="AM221" t="str">
            <v>vamosya,pastores</v>
          </cell>
          <cell r="AN221" t="str">
            <v>Villancico (Kiko Argüello)</v>
          </cell>
          <cell r="AP221" t="str">
            <v>CANTO</v>
          </cell>
        </row>
        <row r="222">
          <cell r="A222">
            <v>166</v>
          </cell>
          <cell r="B222" t="str">
            <v>{id:</v>
          </cell>
          <cell r="C222">
            <v>221</v>
          </cell>
          <cell r="D222" t="str">
            <v>,</v>
          </cell>
          <cell r="E222" t="str">
            <v xml:space="preserve">title: </v>
          </cell>
          <cell r="F222" t="str">
            <v>"</v>
          </cell>
          <cell r="G222" t="str">
            <v>Ven del Líbano</v>
          </cell>
          <cell r="H222" t="str">
            <v>",</v>
          </cell>
          <cell r="I222" t="str">
            <v xml:space="preserve"> subtitle: </v>
          </cell>
          <cell r="J222" t="str">
            <v>"</v>
          </cell>
          <cell r="K222" t="str">
            <v>Cantar de los cantares 4,8ss</v>
          </cell>
          <cell r="L222" t="str">
            <v xml:space="preserve">", </v>
          </cell>
          <cell r="M222" t="str">
            <v xml:space="preserve">category: </v>
          </cell>
          <cell r="N222" t="str">
            <v>"</v>
          </cell>
          <cell r="O222" t="str">
            <v>Precatecumenado</v>
          </cell>
          <cell r="P222" t="str">
            <v>"</v>
          </cell>
          <cell r="Q222" t="str">
            <v>, moments: [</v>
          </cell>
          <cell r="R222" t="str">
            <v>"</v>
          </cell>
          <cell r="S222" t="str">
            <v>Navidad</v>
          </cell>
          <cell r="T222" t="str">
            <v>", "</v>
          </cell>
          <cell r="U222" t="str">
            <v>Pentecostés</v>
          </cell>
          <cell r="V222" t="str">
            <v>", "</v>
          </cell>
          <cell r="W222" t="str">
            <v>Comunión</v>
          </cell>
          <cell r="X222" t="str">
            <v>", "</v>
          </cell>
          <cell r="Y222" t="str">
            <v>Antiguo Testamento</v>
          </cell>
          <cell r="AD222" t="str">
            <v>"], url: "</v>
          </cell>
          <cell r="AE222" t="str">
            <v>/resucito/src/index.html?canto=vendellibano</v>
          </cell>
          <cell r="AF222" t="str">
            <v>", content: "</v>
          </cell>
          <cell r="AG222" t="str">
            <v>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v>
          </cell>
          <cell r="AH222" t="str">
            <v>"},</v>
          </cell>
          <cell r="AI222" t="str">
            <v>v</v>
          </cell>
          <cell r="AJ222" t="str">
            <v>p</v>
          </cell>
          <cell r="AK222" t="str">
            <v>{id:221,title: "Ven del Líbano", subtitle: "Cantar de los cantares 4,8ss", category: "Precatecumenado", moments: ["Navidad", "Pentecostés", "Comunión", "Antiguo Testamento"], url: "/resucito/src/index.html?canto=vendellibano", content: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v>
          </cell>
          <cell r="AL222" t="str">
            <v>VEN DEL LÍBANO</v>
          </cell>
          <cell r="AM222" t="str">
            <v>vendellíbano</v>
          </cell>
          <cell r="AN222" t="str">
            <v>Cantar de los cantares 4,8ss</v>
          </cell>
          <cell r="AP222" t="str">
            <v>CANTO</v>
          </cell>
        </row>
        <row r="223">
          <cell r="A223">
            <v>167</v>
          </cell>
          <cell r="B223" t="str">
            <v>{id:</v>
          </cell>
          <cell r="C223">
            <v>222</v>
          </cell>
          <cell r="D223" t="str">
            <v>,</v>
          </cell>
          <cell r="E223" t="str">
            <v xml:space="preserve">title: </v>
          </cell>
          <cell r="F223" t="str">
            <v>"</v>
          </cell>
          <cell r="G223" t="str">
            <v>Ven, Espíritu Santo</v>
          </cell>
          <cell r="H223" t="str">
            <v>",</v>
          </cell>
          <cell r="I223" t="str">
            <v xml:space="preserve"> subtitle: </v>
          </cell>
          <cell r="J223" t="str">
            <v>"</v>
          </cell>
          <cell r="K223" t="str">
            <v>Secuencia de Pentecostés - Himno latin. «Veni, Sancte Spiritus»</v>
          </cell>
          <cell r="L223" t="str">
            <v xml:space="preserve">", </v>
          </cell>
          <cell r="M223" t="str">
            <v xml:space="preserve">category: </v>
          </cell>
          <cell r="N223" t="str">
            <v>"</v>
          </cell>
          <cell r="O223" t="str">
            <v>Precatecumenado</v>
          </cell>
          <cell r="P223" t="str">
            <v>"</v>
          </cell>
          <cell r="Q223" t="str">
            <v>, moments: [</v>
          </cell>
          <cell r="R223" t="str">
            <v>"</v>
          </cell>
          <cell r="S223" t="str">
            <v>Adviento</v>
          </cell>
          <cell r="T223" t="str">
            <v>", "</v>
          </cell>
          <cell r="U223" t="str">
            <v>Pentecostés</v>
          </cell>
          <cell r="V223" t="str">
            <v>", "</v>
          </cell>
          <cell r="W223" t="str">
            <v>Virgen</v>
          </cell>
          <cell r="X223" t="str">
            <v>", "</v>
          </cell>
          <cell r="Y223" t="str">
            <v>Nuevo Testamento</v>
          </cell>
          <cell r="AD223" t="str">
            <v>"], url: "</v>
          </cell>
          <cell r="AE223" t="str">
            <v>/resucito/src/index.html?canto=venespiritusanto</v>
          </cell>
          <cell r="AF223" t="str">
            <v>", content: "</v>
          </cell>
          <cell r="AG223" t="str">
            <v>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v>
          </cell>
          <cell r="AH223" t="str">
            <v>"},</v>
          </cell>
          <cell r="AI223" t="str">
            <v>v</v>
          </cell>
          <cell r="AJ223" t="str">
            <v>p</v>
          </cell>
          <cell r="AK223" t="str">
            <v>{id:222,title: "Ven, Espíritu Santo", subtitle: "Secuencia de Pentecostés - Himno latin. «Veni, Sancte Spiritus»", category: "Precatecumenado", moments: ["Adviento", "Pentecostés", "Virgen", "Nuevo Testamento"], url: "/resucito/src/index.html?canto=venespiritusanto", content: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v>
          </cell>
          <cell r="AL223" t="str">
            <v>VEN, ESPÍRITU SANTO</v>
          </cell>
          <cell r="AM223" t="str">
            <v>ven,espíritusanto</v>
          </cell>
          <cell r="AN223" t="str">
            <v>Secuencia de Pentecostés - Himno latin. «Veni, Sancte Spiritus»</v>
          </cell>
          <cell r="AP223" t="str">
            <v>CANTO</v>
          </cell>
        </row>
        <row r="224">
          <cell r="A224">
            <v>168</v>
          </cell>
          <cell r="B224" t="str">
            <v>{id:</v>
          </cell>
          <cell r="C224">
            <v>223</v>
          </cell>
          <cell r="D224" t="str">
            <v>,</v>
          </cell>
          <cell r="E224" t="str">
            <v xml:space="preserve">title: </v>
          </cell>
          <cell r="F224" t="str">
            <v>"</v>
          </cell>
          <cell r="G224" t="str">
            <v>Ven, Hijo del Hombre</v>
          </cell>
          <cell r="H224" t="str">
            <v>",</v>
          </cell>
          <cell r="I224" t="str">
            <v xml:space="preserve"> subtitle: </v>
          </cell>
          <cell r="J224" t="str">
            <v>"</v>
          </cell>
          <cell r="K224" t="str">
            <v>Apocalipsis 21,17ss</v>
          </cell>
          <cell r="L224" t="str">
            <v xml:space="preserve">", </v>
          </cell>
          <cell r="M224" t="str">
            <v xml:space="preserve">category: </v>
          </cell>
          <cell r="N224" t="str">
            <v>"</v>
          </cell>
          <cell r="O224" t="str">
            <v>Precatecumenado</v>
          </cell>
          <cell r="P224" t="str">
            <v>"</v>
          </cell>
          <cell r="Q224" t="str">
            <v>, moments: [</v>
          </cell>
          <cell r="R224" t="str">
            <v>"</v>
          </cell>
          <cell r="S224" t="str">
            <v>Navidad</v>
          </cell>
          <cell r="T224" t="str">
            <v>", "</v>
          </cell>
          <cell r="U224" t="str">
            <v>Niños</v>
          </cell>
          <cell r="AD224" t="str">
            <v>"], url: "</v>
          </cell>
          <cell r="AE224" t="str">
            <v>/resucito/src/index.html?canto=venhijodelhombre</v>
          </cell>
          <cell r="AF224" t="str">
            <v>", content: "</v>
          </cell>
          <cell r="AG224" t="str">
            <v>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v>
          </cell>
          <cell r="AH224" t="str">
            <v>"},</v>
          </cell>
          <cell r="AI224" t="str">
            <v>v</v>
          </cell>
          <cell r="AJ224" t="str">
            <v>p</v>
          </cell>
          <cell r="AK224" t="str">
            <v>{id:223,title: "Ven, Hijo del Hombre", subtitle: "Apocalipsis 21,17ss", category: "Precatecumenado", moments: ["Navidad", "Niños"], url: "/resucito/src/index.html?canto=venhijodelhombre", content: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v>
          </cell>
          <cell r="AL224" t="str">
            <v>VEN, HIJO DEL HOMBRE</v>
          </cell>
          <cell r="AM224" t="str">
            <v>ven,hijodelhombre</v>
          </cell>
          <cell r="AN224" t="str">
            <v>Apocalipsis 21,17ss</v>
          </cell>
          <cell r="AP224" t="str">
            <v>CANTO</v>
          </cell>
        </row>
        <row r="225">
          <cell r="A225">
            <v>169</v>
          </cell>
          <cell r="B225" t="str">
            <v>{id:</v>
          </cell>
          <cell r="C225">
            <v>224</v>
          </cell>
          <cell r="D225" t="str">
            <v>,</v>
          </cell>
          <cell r="E225" t="str">
            <v xml:space="preserve">title: </v>
          </cell>
          <cell r="F225" t="str">
            <v>"</v>
          </cell>
          <cell r="G225" t="str">
            <v>Veni Creator</v>
          </cell>
          <cell r="H225" t="str">
            <v>",</v>
          </cell>
          <cell r="I225" t="str">
            <v xml:space="preserve"> subtitle: </v>
          </cell>
          <cell r="J225" t="str">
            <v>"</v>
          </cell>
          <cell r="K225" t="str">
            <v>Himno latin</v>
          </cell>
          <cell r="L225" t="str">
            <v xml:space="preserve">", </v>
          </cell>
          <cell r="M225" t="str">
            <v xml:space="preserve">category: </v>
          </cell>
          <cell r="N225" t="str">
            <v>"</v>
          </cell>
          <cell r="O225" t="str">
            <v>Precatecumenado</v>
          </cell>
          <cell r="P225" t="str">
            <v>"</v>
          </cell>
          <cell r="Q225" t="str">
            <v>, moments: [</v>
          </cell>
          <cell r="R225" t="str">
            <v>"</v>
          </cell>
          <cell r="S225" t="str">
            <v>Navidad</v>
          </cell>
          <cell r="T225" t="str">
            <v>", "</v>
          </cell>
          <cell r="U225" t="str">
            <v>Niños</v>
          </cell>
          <cell r="AD225" t="str">
            <v>"], url: "</v>
          </cell>
          <cell r="AE225" t="str">
            <v>/resucito/src/index.html?canto=venicreator</v>
          </cell>
          <cell r="AF225" t="str">
            <v>", content: "</v>
          </cell>
          <cell r="AG225" t="str">
            <v>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v>
          </cell>
          <cell r="AH225" t="str">
            <v>"},</v>
          </cell>
          <cell r="AI225" t="str">
            <v>v</v>
          </cell>
          <cell r="AJ225" t="str">
            <v>p</v>
          </cell>
          <cell r="AK225" t="str">
            <v>{id:224,title: "Veni Creator", subtitle: "Himno latin", category: "Precatecumenado", moments: ["Navidad", "Niños"], url: "/resucito/src/index.html?canto=venicreator", content: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v>
          </cell>
          <cell r="AL225" t="str">
            <v>VENI CREATOR</v>
          </cell>
          <cell r="AM225" t="str">
            <v>venicreator</v>
          </cell>
          <cell r="AN225" t="str">
            <v>Himno latin</v>
          </cell>
          <cell r="AP225" t="str">
            <v>CANTO</v>
          </cell>
        </row>
        <row r="226">
          <cell r="A226">
            <v>170</v>
          </cell>
          <cell r="B226" t="str">
            <v>{id:</v>
          </cell>
          <cell r="C226">
            <v>225</v>
          </cell>
          <cell r="D226" t="str">
            <v>,</v>
          </cell>
          <cell r="E226" t="str">
            <v xml:space="preserve">title: </v>
          </cell>
          <cell r="F226" t="str">
            <v>"</v>
          </cell>
          <cell r="G226" t="str">
            <v>Viene el Señor</v>
          </cell>
          <cell r="H226" t="str">
            <v>",</v>
          </cell>
          <cell r="I226" t="str">
            <v xml:space="preserve"> subtitle: </v>
          </cell>
          <cell r="J226" t="str">
            <v>"</v>
          </cell>
          <cell r="K226" t="str">
            <v>Salmo 93 (92) - Apocalipsis 1,5-7</v>
          </cell>
          <cell r="L226" t="str">
            <v xml:space="preserve">", </v>
          </cell>
          <cell r="M226" t="str">
            <v xml:space="preserve">category: </v>
          </cell>
          <cell r="N226" t="str">
            <v>"</v>
          </cell>
          <cell r="O226" t="str">
            <v>Precatecumenado</v>
          </cell>
          <cell r="P226" t="str">
            <v>"</v>
          </cell>
          <cell r="Q226" t="str">
            <v>, moments: [</v>
          </cell>
          <cell r="R226" t="str">
            <v>"</v>
          </cell>
          <cell r="S226" t="str">
            <v>Entrada</v>
          </cell>
          <cell r="T226" t="str">
            <v>", "</v>
          </cell>
          <cell r="U226" t="str">
            <v>Antiguo Testamento</v>
          </cell>
          <cell r="AD226" t="str">
            <v>"], url: "</v>
          </cell>
          <cell r="AE226" t="str">
            <v>/resucito/src/index.html?canto=vieneelsenor</v>
          </cell>
          <cell r="AF226" t="str">
            <v>", content: "</v>
          </cell>
          <cell r="AG226" t="str">
            <v>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v>
          </cell>
          <cell r="AH226" t="str">
            <v>"},</v>
          </cell>
          <cell r="AI226" t="str">
            <v>v</v>
          </cell>
          <cell r="AJ226" t="str">
            <v>p</v>
          </cell>
          <cell r="AK226" t="str">
            <v>{id:225,title: "Viene el Señor", subtitle: "Salmo 93 (92) - Apocalipsis 1,5-7", category: "Precatecumenado", moments: ["Entrada", "Antiguo Testamento"], url: "/resucito/src/index.html?canto=vieneelsenor", content: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v>
          </cell>
          <cell r="AL226" t="str">
            <v>VIENE EL SEÑOR</v>
          </cell>
          <cell r="AM226" t="str">
            <v>vieneelseñor</v>
          </cell>
          <cell r="AN226" t="str">
            <v>Salmo 93 (92) - Apocalipsis 1,5-7</v>
          </cell>
          <cell r="AP226" t="str">
            <v>CANTO</v>
          </cell>
        </row>
        <row r="227">
          <cell r="A227">
            <v>171</v>
          </cell>
          <cell r="B227" t="str">
            <v>{id:</v>
          </cell>
          <cell r="C227">
            <v>226</v>
          </cell>
          <cell r="D227" t="str">
            <v>,</v>
          </cell>
          <cell r="E227" t="str">
            <v xml:space="preserve">title: </v>
          </cell>
          <cell r="F227" t="str">
            <v>"</v>
          </cell>
          <cell r="G227" t="str">
            <v>Virgen de la maravilla</v>
          </cell>
          <cell r="H227" t="str">
            <v>",</v>
          </cell>
          <cell r="I227" t="str">
            <v xml:space="preserve"> subtitle: </v>
          </cell>
          <cell r="J227" t="str">
            <v>"</v>
          </cell>
          <cell r="K227" t="str">
            <v>(Dante Allghlerl)</v>
          </cell>
          <cell r="L227" t="str">
            <v xml:space="preserve">", </v>
          </cell>
          <cell r="M227" t="str">
            <v xml:space="preserve">category: </v>
          </cell>
          <cell r="N227" t="str">
            <v>"</v>
          </cell>
          <cell r="O227" t="str">
            <v>Precatecumenado</v>
          </cell>
          <cell r="P227" t="str">
            <v>"</v>
          </cell>
          <cell r="Q227" t="str">
            <v>, moments: [</v>
          </cell>
          <cell r="R227" t="str">
            <v>"</v>
          </cell>
          <cell r="S227" t="str">
            <v>Pentecostés</v>
          </cell>
          <cell r="AD227" t="str">
            <v>"], url: "</v>
          </cell>
          <cell r="AE227" t="str">
            <v>/resucito/src/index.html?canto=virgendelamaravilla</v>
          </cell>
          <cell r="AF227" t="str">
            <v>", content: "</v>
          </cell>
          <cell r="AG227" t="str">
            <v>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v>
          </cell>
          <cell r="AH227" t="str">
            <v>"},</v>
          </cell>
          <cell r="AI227" t="str">
            <v>v</v>
          </cell>
          <cell r="AJ227" t="str">
            <v>p</v>
          </cell>
          <cell r="AK227" t="str">
            <v>{id:226,title: "Virgen de la maravilla", subtitle: "(Dante Allghlerl)", category: "Precatecumenado", moments: ["Pentecostés"], url: "/resucito/src/index.html?canto=virgendelamaravilla", content: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v>
          </cell>
          <cell r="AL227" t="str">
            <v>VIRGEN DE LA MARAVILLA</v>
          </cell>
          <cell r="AM227" t="str">
            <v>virgendelamaravilla</v>
          </cell>
          <cell r="AN227" t="str">
            <v>(Dante Allghlerl)</v>
          </cell>
          <cell r="AP227" t="str">
            <v>CANTO</v>
          </cell>
        </row>
        <row r="228">
          <cell r="A228">
            <v>172</v>
          </cell>
          <cell r="B228" t="str">
            <v>{id:</v>
          </cell>
          <cell r="C228">
            <v>227</v>
          </cell>
          <cell r="D228" t="str">
            <v>,</v>
          </cell>
          <cell r="E228" t="str">
            <v xml:space="preserve">title: </v>
          </cell>
          <cell r="F228" t="str">
            <v>"</v>
          </cell>
          <cell r="G228" t="str">
            <v>Vivid alegres</v>
          </cell>
          <cell r="H228" t="str">
            <v>",</v>
          </cell>
          <cell r="I228" t="str">
            <v xml:space="preserve"> subtitle: </v>
          </cell>
          <cell r="J228" t="str">
            <v>"</v>
          </cell>
          <cell r="K228" t="str">
            <v>Filipenses 4,4ss</v>
          </cell>
          <cell r="L228" t="str">
            <v xml:space="preserve">", </v>
          </cell>
          <cell r="M228" t="str">
            <v xml:space="preserve">category: </v>
          </cell>
          <cell r="N228" t="str">
            <v>"</v>
          </cell>
          <cell r="O228" t="str">
            <v>Precatecumenado</v>
          </cell>
          <cell r="P228" t="str">
            <v>"</v>
          </cell>
          <cell r="Q228" t="str">
            <v>, moments: [</v>
          </cell>
          <cell r="R228" t="str">
            <v>"</v>
          </cell>
          <cell r="S228" t="str">
            <v>Adviento</v>
          </cell>
          <cell r="T228" t="str">
            <v>", "</v>
          </cell>
          <cell r="U228" t="str">
            <v>Final</v>
          </cell>
          <cell r="V228" t="str">
            <v>", "</v>
          </cell>
          <cell r="W228" t="str">
            <v>Nuevo Testamento</v>
          </cell>
          <cell r="AD228" t="str">
            <v>"], url: "</v>
          </cell>
          <cell r="AE228" t="str">
            <v>/resucito/src/index.html?canto=vividalegres</v>
          </cell>
          <cell r="AF228" t="str">
            <v>", content: "</v>
          </cell>
          <cell r="AG228" t="str">
            <v>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
          </cell>
          <cell r="AH228" t="str">
            <v>"},</v>
          </cell>
          <cell r="AI228" t="str">
            <v>v</v>
          </cell>
          <cell r="AJ228" t="str">
            <v>p</v>
          </cell>
          <cell r="AK228" t="str">
            <v>{id:227,title: "Vivid alegres", subtitle: "Filipenses 4,4ss", category: "Precatecumenado", moments: ["Adviento", "Final", "Nuevo Testamento"], url: "/resucito/src/index.html?canto=vividalegres", content: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
          </cell>
          <cell r="AL228" t="str">
            <v>VIVID ALEGRES</v>
          </cell>
          <cell r="AM228" t="str">
            <v>vividalegres</v>
          </cell>
          <cell r="AN228" t="str">
            <v>Filipenses 4,4ss</v>
          </cell>
          <cell r="AP228" t="str">
            <v>CANTO</v>
          </cell>
        </row>
        <row r="229">
          <cell r="A229">
            <v>173</v>
          </cell>
          <cell r="B229" t="str">
            <v>{id:</v>
          </cell>
          <cell r="C229">
            <v>228</v>
          </cell>
          <cell r="D229" t="str">
            <v>,</v>
          </cell>
          <cell r="E229" t="str">
            <v xml:space="preserve">title: </v>
          </cell>
          <cell r="F229" t="str">
            <v>"</v>
          </cell>
          <cell r="G229" t="str">
            <v>Vosotros sois la luz del mundo</v>
          </cell>
          <cell r="H229" t="str">
            <v>",</v>
          </cell>
          <cell r="I229" t="str">
            <v xml:space="preserve"> subtitle: </v>
          </cell>
          <cell r="J229" t="str">
            <v>"</v>
          </cell>
          <cell r="K229" t="str">
            <v xml:space="preserve">Mateo 5,14ss </v>
          </cell>
          <cell r="L229" t="str">
            <v xml:space="preserve">", </v>
          </cell>
          <cell r="M229" t="str">
            <v xml:space="preserve">category: </v>
          </cell>
          <cell r="N229" t="str">
            <v>"</v>
          </cell>
          <cell r="O229" t="str">
            <v>Precatecumenado</v>
          </cell>
          <cell r="P229" t="str">
            <v>"</v>
          </cell>
          <cell r="Q229" t="str">
            <v>, moments: [</v>
          </cell>
          <cell r="R229" t="str">
            <v>"</v>
          </cell>
          <cell r="S229" t="str">
            <v>Pentecostés</v>
          </cell>
          <cell r="AD229" t="str">
            <v>"], url: "</v>
          </cell>
          <cell r="AE229" t="str">
            <v>/resucito/src/index.html?canto=vosotrossoislaluzdelmundo</v>
          </cell>
          <cell r="AF229" t="str">
            <v>", content: "</v>
          </cell>
          <cell r="AG229" t="str">
            <v>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
          </cell>
          <cell r="AH229" t="str">
            <v>"},</v>
          </cell>
          <cell r="AI229" t="str">
            <v>v</v>
          </cell>
          <cell r="AJ229" t="str">
            <v>p</v>
          </cell>
          <cell r="AK229" t="str">
            <v>{id:228,title: "Vosotros sois la luz del mundo", subtitle: "Mateo 5,14ss ", category: "Precatecumenado", moments: ["Pentecostés"], url: "/resucito/src/index.html?canto=vosotrossoislaluzdelmundo", content: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
          </cell>
          <cell r="AL229" t="str">
            <v>VOSOTROS SOIS LA LUZ DEL MUNDO</v>
          </cell>
          <cell r="AM229" t="str">
            <v>vosotrossoislaluzdelmundo</v>
          </cell>
          <cell r="AN229" t="str">
            <v xml:space="preserve">Mateo 5,14ss </v>
          </cell>
          <cell r="AP229" t="str">
            <v>CANTO</v>
          </cell>
        </row>
        <row r="230">
          <cell r="A230">
            <v>174</v>
          </cell>
          <cell r="B230" t="str">
            <v>{id:</v>
          </cell>
          <cell r="C230">
            <v>229</v>
          </cell>
          <cell r="D230" t="str">
            <v>,</v>
          </cell>
          <cell r="E230" t="str">
            <v xml:space="preserve">title: </v>
          </cell>
          <cell r="F230" t="str">
            <v>"</v>
          </cell>
          <cell r="G230" t="str">
            <v>Ya viene mi Dios</v>
          </cell>
          <cell r="H230" t="str">
            <v>",</v>
          </cell>
          <cell r="I230" t="str">
            <v xml:space="preserve"> subtitle: </v>
          </cell>
          <cell r="J230" t="str">
            <v>"</v>
          </cell>
          <cell r="K230" t="str">
            <v>Villancico (Kiko Argüello)</v>
          </cell>
          <cell r="L230" t="str">
            <v xml:space="preserve">", </v>
          </cell>
          <cell r="M230" t="str">
            <v xml:space="preserve">category: </v>
          </cell>
          <cell r="N230" t="str">
            <v>"</v>
          </cell>
          <cell r="O230" t="str">
            <v>Precatecumenado</v>
          </cell>
          <cell r="P230" t="str">
            <v>"</v>
          </cell>
          <cell r="Q230" t="str">
            <v>, moments: [</v>
          </cell>
          <cell r="R230" t="str">
            <v>"</v>
          </cell>
          <cell r="S230" t="str">
            <v>Adviento</v>
          </cell>
          <cell r="T230" t="str">
            <v>", "</v>
          </cell>
          <cell r="U230" t="str">
            <v>Pentecostés</v>
          </cell>
          <cell r="V230" t="str">
            <v>", "</v>
          </cell>
          <cell r="W230" t="str">
            <v>Antiguo Testamento</v>
          </cell>
          <cell r="X230" t="str">
            <v>", "</v>
          </cell>
          <cell r="Y230" t="str">
            <v>Nuevo Testamento</v>
          </cell>
          <cell r="AD230" t="str">
            <v>"], url: "</v>
          </cell>
          <cell r="AE230" t="str">
            <v>/resucito/src/index.html?canto=yavienemidios</v>
          </cell>
          <cell r="AF230" t="str">
            <v>", content: "</v>
          </cell>
          <cell r="AG230" t="str">
            <v>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v>
          </cell>
          <cell r="AH230" t="str">
            <v>"},</v>
          </cell>
          <cell r="AI230" t="str">
            <v>y</v>
          </cell>
          <cell r="AJ230" t="str">
            <v>p</v>
          </cell>
          <cell r="AK230" t="str">
            <v>{id:229,title: "Ya viene mi Dios", subtitle: "Villancico (Kiko Argüello)", category: "Precatecumenado", moments: ["Adviento", "Pentecostés", "Antiguo Testamento", "Nuevo Testamento"], url: "/resucito/src/index.html?canto=yavienemidios", content: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v>
          </cell>
          <cell r="AL230" t="str">
            <v>YA VIENE MI DIOS</v>
          </cell>
          <cell r="AM230" t="str">
            <v>yavienemidios</v>
          </cell>
          <cell r="AN230" t="str">
            <v>Villancico (Kiko Argüello)</v>
          </cell>
          <cell r="AP230" t="str">
            <v>CANTO</v>
          </cell>
        </row>
        <row r="231">
          <cell r="A231">
            <v>175</v>
          </cell>
          <cell r="B231" t="str">
            <v>{id:</v>
          </cell>
          <cell r="C231">
            <v>230</v>
          </cell>
          <cell r="D231" t="str">
            <v>,</v>
          </cell>
          <cell r="E231" t="str">
            <v xml:space="preserve">title: </v>
          </cell>
          <cell r="F231" t="str">
            <v>"</v>
          </cell>
          <cell r="G231" t="str">
            <v>Yahveh, tú eres mi Dios</v>
          </cell>
          <cell r="H231" t="str">
            <v>",</v>
          </cell>
          <cell r="I231" t="str">
            <v xml:space="preserve"> subtitle: </v>
          </cell>
          <cell r="J231" t="str">
            <v>"</v>
          </cell>
          <cell r="K231" t="str">
            <v>Isaías 25,1-8</v>
          </cell>
          <cell r="L231" t="str">
            <v xml:space="preserve">", </v>
          </cell>
          <cell r="M231" t="str">
            <v xml:space="preserve">category: </v>
          </cell>
          <cell r="N231" t="str">
            <v>"</v>
          </cell>
          <cell r="O231" t="str">
            <v>Precatecumenado</v>
          </cell>
          <cell r="P231" t="str">
            <v>"</v>
          </cell>
          <cell r="Q231" t="str">
            <v>, moments: [</v>
          </cell>
          <cell r="R231" t="str">
            <v>"</v>
          </cell>
          <cell r="S231" t="str">
            <v>Virgen</v>
          </cell>
          <cell r="AD231" t="str">
            <v>"], url: "</v>
          </cell>
          <cell r="AE231" t="str">
            <v>/resucito/src/index.html?canto=yahvehtueresmidios</v>
          </cell>
          <cell r="AF231" t="str">
            <v>", content: "</v>
          </cell>
          <cell r="AG231" t="str">
            <v>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v>
          </cell>
          <cell r="AH231" t="str">
            <v>"},</v>
          </cell>
          <cell r="AI231" t="str">
            <v>y</v>
          </cell>
          <cell r="AJ231" t="str">
            <v>p</v>
          </cell>
          <cell r="AK231" t="str">
            <v>{id:230,title: "Yahveh, tú eres mi Dios", subtitle: "Isaías 25,1-8", category: "Precatecumenado", moments: ["Virgen"], url: "/resucito/src/index.html?canto=yahvehtueresmidios", content: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v>
          </cell>
          <cell r="AL231" t="str">
            <v>YAHVEH, TÚ ERES MI DIOS</v>
          </cell>
          <cell r="AM231" t="str">
            <v>yahveh,túeresmidios</v>
          </cell>
          <cell r="AN231" t="str">
            <v>Isaías 25,1-8</v>
          </cell>
          <cell r="AP231" t="str">
            <v>CANTO</v>
          </cell>
        </row>
        <row r="232">
          <cell r="A232">
            <v>176</v>
          </cell>
          <cell r="B232" t="str">
            <v>{id:</v>
          </cell>
          <cell r="C232">
            <v>231</v>
          </cell>
          <cell r="D232" t="str">
            <v>,</v>
          </cell>
          <cell r="E232" t="str">
            <v xml:space="preserve">title: </v>
          </cell>
          <cell r="F232" t="str">
            <v>"</v>
          </cell>
          <cell r="G232" t="str">
            <v>Yo te amo, Señor</v>
          </cell>
          <cell r="H232" t="str">
            <v>",</v>
          </cell>
          <cell r="I232" t="str">
            <v xml:space="preserve"> subtitle: </v>
          </cell>
          <cell r="J232" t="str">
            <v>"</v>
          </cell>
          <cell r="K232" t="str">
            <v>Sal 18 (17)</v>
          </cell>
          <cell r="L232" t="str">
            <v xml:space="preserve">", </v>
          </cell>
          <cell r="M232" t="str">
            <v xml:space="preserve">category: </v>
          </cell>
          <cell r="N232" t="str">
            <v>"</v>
          </cell>
          <cell r="O232" t="str">
            <v>Precatecumenado</v>
          </cell>
          <cell r="P232" t="str">
            <v>"</v>
          </cell>
          <cell r="Q232" t="str">
            <v>, moments: [</v>
          </cell>
          <cell r="R232" t="str">
            <v>"</v>
          </cell>
          <cell r="S232" t="str">
            <v>Adviento</v>
          </cell>
          <cell r="T232" t="str">
            <v>", "</v>
          </cell>
          <cell r="U232" t="str">
            <v>Niños</v>
          </cell>
          <cell r="V232" t="str">
            <v>", "</v>
          </cell>
          <cell r="W232" t="str">
            <v>Nuevo Testamento</v>
          </cell>
          <cell r="AD232" t="str">
            <v>"], url: "</v>
          </cell>
          <cell r="AE232" t="str">
            <v>/resucito/src/index.html?canto=yoteamosenor</v>
          </cell>
          <cell r="AF232" t="str">
            <v>", content: "</v>
          </cell>
          <cell r="AG232" t="str">
            <v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v>
          </cell>
          <cell r="AH232" t="str">
            <v>"},</v>
          </cell>
          <cell r="AI232" t="str">
            <v>y</v>
          </cell>
          <cell r="AJ232" t="str">
            <v>p</v>
          </cell>
          <cell r="AK232" t="str">
            <v>{id:231,title: "Yo te amo, Señor", subtitle: "Sal 18 (17)", category: "Precatecumenado", moments: ["Adviento", "Niños", "Nuevo Testamento"], url: "/resucito/src/index.html?canto=yoteamosenor", content: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v>
          </cell>
          <cell r="AL232" t="str">
            <v>YO TE AMO, SEÑOR</v>
          </cell>
          <cell r="AM232" t="str">
            <v>yoteamo,señor</v>
          </cell>
          <cell r="AN232" t="str">
            <v>Sal 18 (17)</v>
          </cell>
          <cell r="AP232" t="str">
            <v>CANTO</v>
          </cell>
        </row>
        <row r="233">
          <cell r="A233">
            <v>177</v>
          </cell>
          <cell r="B233" t="str">
            <v>{id:</v>
          </cell>
          <cell r="C233">
            <v>232</v>
          </cell>
          <cell r="D233" t="str">
            <v>,</v>
          </cell>
          <cell r="E233" t="str">
            <v xml:space="preserve">title: </v>
          </cell>
          <cell r="F233" t="str">
            <v>"</v>
          </cell>
          <cell r="G233" t="str">
            <v>Yo vengo a reunir</v>
          </cell>
          <cell r="H233" t="str">
            <v>",</v>
          </cell>
          <cell r="I233" t="str">
            <v xml:space="preserve"> subtitle: </v>
          </cell>
          <cell r="J233" t="str">
            <v>"</v>
          </cell>
          <cell r="K233" t="str">
            <v>Isaías 66,18-21</v>
          </cell>
          <cell r="L233" t="str">
            <v xml:space="preserve">", </v>
          </cell>
          <cell r="M233" t="str">
            <v xml:space="preserve">category: </v>
          </cell>
          <cell r="N233" t="str">
            <v>"</v>
          </cell>
          <cell r="O233" t="str">
            <v>Precatecumenado</v>
          </cell>
          <cell r="P233" t="str">
            <v>"</v>
          </cell>
          <cell r="Q233" t="str">
            <v>, moments: [</v>
          </cell>
          <cell r="R233" t="str">
            <v>"</v>
          </cell>
          <cell r="S233" t="str">
            <v>Nuevo Testamento</v>
          </cell>
          <cell r="AD233" t="str">
            <v>"], url: "</v>
          </cell>
          <cell r="AE233" t="str">
            <v>/resucito/src/index.html?canto=yovengoareunir</v>
          </cell>
          <cell r="AF233" t="str">
            <v>", content: "</v>
          </cell>
          <cell r="AG233" t="str">
            <v>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v>
          </cell>
          <cell r="AH233" t="str">
            <v>"},</v>
          </cell>
          <cell r="AI233" t="str">
            <v>y</v>
          </cell>
          <cell r="AJ233" t="str">
            <v>p</v>
          </cell>
          <cell r="AK233" t="str">
            <v>{id:232,title: "Yo vengo a reunir", subtitle: "Isaías 66,18-21", category: "Precatecumenado", moments: ["Nuevo Testamento"], url: "/resucito/src/index.html?canto=yovengoareunir", content: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v>
          </cell>
          <cell r="AL233" t="str">
            <v>YO VENGO A REUNIR</v>
          </cell>
          <cell r="AM233" t="str">
            <v>yovengoareunir</v>
          </cell>
          <cell r="AN233" t="str">
            <v>Isaías 66,18-21</v>
          </cell>
          <cell r="AP233" t="str">
            <v>CANTO</v>
          </cell>
        </row>
        <row r="234">
          <cell r="A234">
            <v>178</v>
          </cell>
          <cell r="B234" t="str">
            <v>{id:</v>
          </cell>
          <cell r="C234">
            <v>233</v>
          </cell>
          <cell r="D234" t="str">
            <v>,</v>
          </cell>
          <cell r="E234" t="str">
            <v xml:space="preserve">title: </v>
          </cell>
          <cell r="F234" t="str">
            <v>"</v>
          </cell>
          <cell r="G234" t="str">
            <v>Zaqueo</v>
          </cell>
          <cell r="H234" t="str">
            <v>",</v>
          </cell>
          <cell r="I234" t="str">
            <v xml:space="preserve"> subtitle: </v>
          </cell>
          <cell r="J234" t="str">
            <v>"</v>
          </cell>
          <cell r="K234" t="str">
            <v>Lucas 19,1-10</v>
          </cell>
          <cell r="L234" t="str">
            <v xml:space="preserve">", </v>
          </cell>
          <cell r="M234" t="str">
            <v xml:space="preserve">category: </v>
          </cell>
          <cell r="N234" t="str">
            <v>"</v>
          </cell>
          <cell r="O234" t="str">
            <v>Precatecumenado</v>
          </cell>
          <cell r="P234" t="str">
            <v>"</v>
          </cell>
          <cell r="Q234" t="str">
            <v>, moments: [</v>
          </cell>
          <cell r="R234" t="str">
            <v>"</v>
          </cell>
          <cell r="S234" t="str">
            <v>Navidad</v>
          </cell>
          <cell r="T234" t="str">
            <v>", "</v>
          </cell>
          <cell r="U234" t="str">
            <v>Niños</v>
          </cell>
          <cell r="AD234" t="str">
            <v>"], url: "</v>
          </cell>
          <cell r="AE234" t="str">
            <v>/resucito/src/index.html?canto=zaqueo</v>
          </cell>
          <cell r="AF234" t="str">
            <v>", content: "</v>
          </cell>
          <cell r="AG234" t="str">
            <v>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v>
          </cell>
          <cell r="AH234" t="str">
            <v>"},</v>
          </cell>
          <cell r="AI234" t="str">
            <v>z</v>
          </cell>
          <cell r="AJ234" t="str">
            <v>p</v>
          </cell>
          <cell r="AK234" t="str">
            <v>{id:233,title: "Zaqueo", subtitle: "Lucas 19,1-10", category: "Precatecumenado", moments: ["Navidad", "Niños"], url: "/resucito/src/index.html?canto=zaqueo", content: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v>
          </cell>
          <cell r="AL234" t="str">
            <v>ZAQUEO</v>
          </cell>
          <cell r="AM234" t="str">
            <v>zaqueo</v>
          </cell>
          <cell r="AN234" t="str">
            <v>Lucas 19,1-10</v>
          </cell>
          <cell r="AP234" t="str">
            <v>CANTO</v>
          </cell>
        </row>
        <row r="235">
          <cell r="A235">
            <v>245</v>
          </cell>
          <cell r="B235" t="str">
            <v>{id:</v>
          </cell>
          <cell r="C235">
            <v>234</v>
          </cell>
          <cell r="D235" t="str">
            <v>,</v>
          </cell>
          <cell r="E235" t="str">
            <v xml:space="preserve">title: </v>
          </cell>
          <cell r="F235" t="str">
            <v>"</v>
          </cell>
          <cell r="G235" t="str">
            <v>Prountuario de Acordes</v>
          </cell>
          <cell r="H235" t="str">
            <v>",</v>
          </cell>
          <cell r="I235" t="str">
            <v xml:space="preserve"> subtitle: </v>
          </cell>
          <cell r="J235" t="str">
            <v>"</v>
          </cell>
          <cell r="K235" t="str">
            <v>Notas</v>
          </cell>
          <cell r="L235" t="str">
            <v xml:space="preserve">", </v>
          </cell>
          <cell r="M235" t="str">
            <v xml:space="preserve">category: </v>
          </cell>
          <cell r="N235" t="str">
            <v>"</v>
          </cell>
          <cell r="O235" t="str">
            <v>Precatecumenado</v>
          </cell>
          <cell r="P235" t="str">
            <v>"</v>
          </cell>
          <cell r="Q235" t="str">
            <v>, moments: [</v>
          </cell>
          <cell r="R235" t="str">
            <v>"</v>
          </cell>
          <cell r="S235" t="str">
            <v>Cuaresma</v>
          </cell>
          <cell r="T235" t="str">
            <v>", "</v>
          </cell>
          <cell r="U235" t="str">
            <v>Laudes/Visperas</v>
          </cell>
          <cell r="V235" t="str">
            <v>", "</v>
          </cell>
          <cell r="W235" t="str">
            <v>Antiguo Testamento</v>
          </cell>
          <cell r="AD235" t="str">
            <v>"], url: "</v>
          </cell>
          <cell r="AE235" t="str">
            <v>/resucito/src/index.html?canto=prountuariodeacordes</v>
          </cell>
          <cell r="AF235" t="str">
            <v>", content: "</v>
          </cell>
          <cell r="AG235" t="e">
            <v>#N/A</v>
          </cell>
          <cell r="AH235" t="str">
            <v>"},</v>
          </cell>
          <cell r="AI235" t="str">
            <v>p</v>
          </cell>
          <cell r="AJ235" t="str">
            <v>p</v>
          </cell>
          <cell r="AK235" t="e">
            <v>#N/A</v>
          </cell>
          <cell r="AL235" t="str">
            <v>PROUNTUARIO DE ACORDES</v>
          </cell>
          <cell r="AM235" t="str">
            <v>prountuariodeacordes</v>
          </cell>
          <cell r="AN235" t="str">
            <v>Notas</v>
          </cell>
          <cell r="AP235" t="str">
            <v>CANTO</v>
          </cell>
        </row>
        <row r="236">
          <cell r="A236">
            <v>246</v>
          </cell>
          <cell r="B236" t="str">
            <v>{id:</v>
          </cell>
          <cell r="C236">
            <v>235</v>
          </cell>
          <cell r="D236" t="str">
            <v>,</v>
          </cell>
          <cell r="E236" t="str">
            <v xml:space="preserve">title: </v>
          </cell>
          <cell r="F236" t="str">
            <v>"</v>
          </cell>
          <cell r="G236" t="str">
            <v>Libro de Canto en PDF</v>
          </cell>
          <cell r="H236" t="str">
            <v>",</v>
          </cell>
          <cell r="I236" t="str">
            <v xml:space="preserve"> subtitle: </v>
          </cell>
          <cell r="J236" t="str">
            <v>"</v>
          </cell>
          <cell r="K236" t="str">
            <v xml:space="preserve">Cantos del Camino Neo Catecumenal </v>
          </cell>
          <cell r="L236" t="str">
            <v xml:space="preserve">", </v>
          </cell>
          <cell r="M236" t="str">
            <v xml:space="preserve">category: </v>
          </cell>
          <cell r="N236" t="str">
            <v>"</v>
          </cell>
          <cell r="O236" t="str">
            <v>Catecumenado</v>
          </cell>
          <cell r="P236" t="str">
            <v>"</v>
          </cell>
          <cell r="Q236" t="str">
            <v>, moments: [</v>
          </cell>
          <cell r="R236" t="str">
            <v>"</v>
          </cell>
          <cell r="S236" t="str">
            <v>Antiguo Testamento</v>
          </cell>
          <cell r="AD236" t="str">
            <v>"], url: "</v>
          </cell>
          <cell r="AE236" t="str">
            <v>/resucito/src/index.html?canto=librodecantoenpdf</v>
          </cell>
          <cell r="AF236" t="str">
            <v>", content: "</v>
          </cell>
          <cell r="AG236" t="e">
            <v>#N/A</v>
          </cell>
          <cell r="AH236" t="str">
            <v>"},</v>
          </cell>
          <cell r="AI236" t="str">
            <v>l</v>
          </cell>
          <cell r="AJ236" t="str">
            <v>c</v>
          </cell>
          <cell r="AK236" t="e">
            <v>#N/A</v>
          </cell>
          <cell r="AL236" t="str">
            <v>LIBRO DE CANTO EN PDF</v>
          </cell>
          <cell r="AM236" t="str">
            <v>librodecantoenpdf</v>
          </cell>
          <cell r="AN236" t="str">
            <v xml:space="preserve">Cantos del Camino Neo Catecumenal </v>
          </cell>
          <cell r="AP236" t="str">
            <v>CANTO</v>
          </cell>
        </row>
        <row r="237">
          <cell r="B237" t="str">
            <v>{id:</v>
          </cell>
          <cell r="D237" t="str">
            <v>,</v>
          </cell>
          <cell r="E237" t="str">
            <v xml:space="preserve">title: </v>
          </cell>
          <cell r="F237" t="str">
            <v>"</v>
          </cell>
          <cell r="H237" t="str">
            <v>",</v>
          </cell>
          <cell r="I237" t="str">
            <v xml:space="preserve"> subtitle: </v>
          </cell>
          <cell r="J237" t="str">
            <v>"</v>
          </cell>
          <cell r="L237" t="str">
            <v xml:space="preserve">", </v>
          </cell>
          <cell r="M237" t="str">
            <v xml:space="preserve">category: </v>
          </cell>
          <cell r="N237" t="str">
            <v>"</v>
          </cell>
          <cell r="P237" t="str">
            <v>"</v>
          </cell>
          <cell r="Q237" t="str">
            <v>, moments: [</v>
          </cell>
          <cell r="R237" t="str">
            <v>"</v>
          </cell>
          <cell r="S237" t="str">
            <v>Entrada</v>
          </cell>
          <cell r="T237" t="str">
            <v>", "</v>
          </cell>
          <cell r="U237" t="str">
            <v>Final</v>
          </cell>
          <cell r="V237" t="str">
            <v>", "</v>
          </cell>
          <cell r="W237" t="str">
            <v>Antiguo Testamento</v>
          </cell>
          <cell r="AD237" t="str">
            <v>"], url: "</v>
          </cell>
          <cell r="AE237" t="str">
            <v>/resucito/src/index.html?canto=</v>
          </cell>
          <cell r="AF237" t="str">
            <v>", content: "</v>
          </cell>
          <cell r="AG237" t="e">
            <v>#N/A</v>
          </cell>
          <cell r="AH237" t="str">
            <v>"},</v>
          </cell>
          <cell r="AI237" t="str">
            <v/>
          </cell>
          <cell r="AJ237" t="str">
            <v/>
          </cell>
          <cell r="AK237" t="e">
            <v>#N/A</v>
          </cell>
          <cell r="AL237" t="str">
            <v/>
          </cell>
          <cell r="AM237" t="str">
            <v/>
          </cell>
          <cell r="AN237">
            <v>0</v>
          </cell>
          <cell r="AP237" t="str">
            <v>CANTO</v>
          </cell>
        </row>
        <row r="238">
          <cell r="B238" t="str">
            <v>{id:</v>
          </cell>
          <cell r="D238" t="str">
            <v>,</v>
          </cell>
          <cell r="E238" t="str">
            <v xml:space="preserve">title: </v>
          </cell>
          <cell r="F238" t="str">
            <v>"</v>
          </cell>
          <cell r="H238" t="str">
            <v>",</v>
          </cell>
          <cell r="I238" t="str">
            <v xml:space="preserve"> subtitle: </v>
          </cell>
          <cell r="J238" t="str">
            <v>"</v>
          </cell>
          <cell r="L238" t="str">
            <v xml:space="preserve">", </v>
          </cell>
          <cell r="M238" t="str">
            <v xml:space="preserve">category: </v>
          </cell>
          <cell r="N238" t="str">
            <v>"</v>
          </cell>
          <cell r="P238" t="str">
            <v>"</v>
          </cell>
          <cell r="Q238" t="str">
            <v>, moments: [</v>
          </cell>
          <cell r="R238" t="str">
            <v>"</v>
          </cell>
          <cell r="S238" t="str">
            <v>Cuaresma</v>
          </cell>
          <cell r="T238" t="str">
            <v>", "</v>
          </cell>
          <cell r="U238" t="str">
            <v>Laudes/Visperas</v>
          </cell>
          <cell r="V238" t="str">
            <v>", "</v>
          </cell>
          <cell r="W238" t="str">
            <v>Entrada</v>
          </cell>
          <cell r="X238" t="str">
            <v>", "</v>
          </cell>
          <cell r="Y238" t="str">
            <v>Comunión</v>
          </cell>
          <cell r="Z238" t="str">
            <v>", "</v>
          </cell>
          <cell r="AA238" t="str">
            <v>Nuevo Testamento</v>
          </cell>
          <cell r="AD238" t="str">
            <v>"], url: "</v>
          </cell>
          <cell r="AE238" t="str">
            <v>/resucito/src/index.html?canto=</v>
          </cell>
          <cell r="AF238" t="str">
            <v>", content: "</v>
          </cell>
          <cell r="AG238" t="e">
            <v>#N/A</v>
          </cell>
          <cell r="AH238" t="str">
            <v>"},</v>
          </cell>
          <cell r="AI238" t="str">
            <v/>
          </cell>
          <cell r="AJ238" t="str">
            <v/>
          </cell>
          <cell r="AK238" t="e">
            <v>#N/A</v>
          </cell>
          <cell r="AL238" t="str">
            <v/>
          </cell>
          <cell r="AM238" t="str">
            <v/>
          </cell>
          <cell r="AN238">
            <v>0</v>
          </cell>
          <cell r="AP238" t="str">
            <v>CANTO</v>
          </cell>
        </row>
        <row r="239">
          <cell r="B239" t="str">
            <v>{id:</v>
          </cell>
          <cell r="D239" t="str">
            <v>,</v>
          </cell>
          <cell r="E239" t="str">
            <v xml:space="preserve">title: </v>
          </cell>
          <cell r="F239" t="str">
            <v>"</v>
          </cell>
          <cell r="H239" t="str">
            <v>",</v>
          </cell>
          <cell r="I239" t="str">
            <v xml:space="preserve"> subtitle: </v>
          </cell>
          <cell r="J239" t="str">
            <v>"</v>
          </cell>
          <cell r="L239" t="str">
            <v xml:space="preserve">", </v>
          </cell>
          <cell r="M239" t="str">
            <v xml:space="preserve">category: </v>
          </cell>
          <cell r="N239" t="str">
            <v>"</v>
          </cell>
          <cell r="P239" t="str">
            <v>"</v>
          </cell>
          <cell r="Q239" t="str">
            <v>, moments: [</v>
          </cell>
          <cell r="R239" t="str">
            <v>"</v>
          </cell>
          <cell r="S239" t="str">
            <v>Notas</v>
          </cell>
          <cell r="T239" t="str">
            <v>", "</v>
          </cell>
          <cell r="AD239" t="str">
            <v>"], url: "</v>
          </cell>
          <cell r="AE239" t="str">
            <v>/resucito/src/index.html?canto=</v>
          </cell>
          <cell r="AF239" t="str">
            <v>", content: "</v>
          </cell>
          <cell r="AG239" t="e">
            <v>#N/A</v>
          </cell>
          <cell r="AH239" t="str">
            <v>"},</v>
          </cell>
          <cell r="AI239" t="str">
            <v/>
          </cell>
          <cell r="AJ239" t="str">
            <v/>
          </cell>
          <cell r="AK239" t="e">
            <v>#N/A</v>
          </cell>
          <cell r="AL239" t="str">
            <v/>
          </cell>
          <cell r="AM239" t="str">
            <v/>
          </cell>
          <cell r="AN239">
            <v>0</v>
          </cell>
          <cell r="AP239" t="str">
            <v>CANTO</v>
          </cell>
        </row>
        <row r="240">
          <cell r="B240" t="str">
            <v>{id:</v>
          </cell>
          <cell r="D240" t="str">
            <v>,</v>
          </cell>
          <cell r="E240" t="str">
            <v xml:space="preserve">title: </v>
          </cell>
          <cell r="F240" t="str">
            <v>"</v>
          </cell>
          <cell r="H240" t="str">
            <v>",</v>
          </cell>
          <cell r="I240" t="str">
            <v xml:space="preserve"> subtitle: </v>
          </cell>
          <cell r="J240" t="str">
            <v>"</v>
          </cell>
          <cell r="L240" t="str">
            <v xml:space="preserve">", </v>
          </cell>
          <cell r="M240" t="str">
            <v xml:space="preserve">category: </v>
          </cell>
          <cell r="N240" t="str">
            <v>"</v>
          </cell>
          <cell r="P240" t="str">
            <v>"</v>
          </cell>
          <cell r="Q240" t="str">
            <v>, moments: [</v>
          </cell>
          <cell r="R240" t="str">
            <v>"</v>
          </cell>
          <cell r="S240" t="str">
            <v>Autor: Kiko Argüelo</v>
          </cell>
          <cell r="AD240" t="str">
            <v>"], url: "</v>
          </cell>
          <cell r="AE240" t="str">
            <v>/resucito/src/index.html?canto=</v>
          </cell>
          <cell r="AF240" t="str">
            <v>", content: "</v>
          </cell>
          <cell r="AG240" t="e">
            <v>#N/A</v>
          </cell>
          <cell r="AH240" t="str">
            <v>"},</v>
          </cell>
          <cell r="AI240" t="str">
            <v/>
          </cell>
          <cell r="AJ240" t="str">
            <v/>
          </cell>
          <cell r="AK240" t="e">
            <v>#N/A</v>
          </cell>
          <cell r="AL240" t="str">
            <v/>
          </cell>
          <cell r="AM240" t="str">
            <v/>
          </cell>
          <cell r="AN240">
            <v>0</v>
          </cell>
          <cell r="AP240" t="str">
            <v>CANTO</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CDBFF-B9E0-44F4-8CA8-3ED336445857}" name="Table22" displayName="Table22" ref="A1:K232" totalsRowShown="0">
  <autoFilter ref="A1:K232" xr:uid="{97D44A63-C54D-445C-B659-B4CA65A43A49}"/>
  <tableColumns count="11">
    <tableColumn id="13" xr3:uid="{2AB145F3-5C07-45E6-B3DF-EBA39EC9940F}" name="Pg" dataDxfId="18"/>
    <tableColumn id="3" xr3:uid="{ADBA58FD-0429-4D57-B7D3-AC6D7A799AFD}" name="Cantos" dataDxfId="17"/>
    <tableColumn id="4" xr3:uid="{750C9997-7333-456B-B083-16AB6A3835B0}" name="Categoria1"/>
    <tableColumn id="5" xr3:uid="{C054485A-4260-4F70-8143-82F883567654}" name="Categoria2"/>
    <tableColumn id="6" xr3:uid="{55689733-359C-4072-A9E2-79CD3F8F0064}" name="Categoria3"/>
    <tableColumn id="7" xr3:uid="{782BFC74-0D44-4E3B-BFC5-CC3644BC6A62}" name="Categoria4"/>
    <tableColumn id="8" xr3:uid="{8BA07D39-D641-40AF-8F48-110D8B89A4BF}" name="Categoria5"/>
    <tableColumn id="9" xr3:uid="{DD6E4000-A718-4CB0-8945-4E9576E33D41}" name="Categoria6"/>
    <tableColumn id="10" xr3:uid="{EA9FAD70-F8A5-4366-843C-7710DDA75971}" name="Categoria7"/>
    <tableColumn id="11" xr3:uid="{26BC7624-7E61-4D86-8F4F-44F3E7C661AC}" name="Categoria8"/>
    <tableColumn id="12" xr3:uid="{E5F1EB88-BE58-4A81-A267-08B8FB7787EA}" name="Categoria9"/>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1F4F44-1208-454F-B177-9DF5021D2378}" name="Table223" displayName="Table223" ref="A2:P233" totalsRowShown="0">
  <autoFilter ref="A2:P233" xr:uid="{97D44A63-C54D-445C-B659-B4CA65A43A49}"/>
  <sortState xmlns:xlrd2="http://schemas.microsoft.com/office/spreadsheetml/2017/richdata2" ref="A3:N233">
    <sortCondition ref="C2:C233"/>
  </sortState>
  <tableColumns count="16">
    <tableColumn id="1" xr3:uid="{374678EF-9B1C-4843-B58E-7AC4C8C33AB8}" name="pg" dataDxfId="16"/>
    <tableColumn id="2" xr3:uid="{61304003-6C37-4876-9E01-52AAFEE1502D}" name="ID" dataDxfId="15"/>
    <tableColumn id="3" xr3:uid="{46AD0CF9-9F35-4E11-A80E-B6931C340B6E}" name="Cantos" dataDxfId="14"/>
    <tableColumn id="14" xr3:uid="{2F838586-06C5-49D6-9770-AEF72BDBAFDF}" name="Subtitulo" dataDxfId="13"/>
    <tableColumn id="13" xr3:uid="{DE1589C9-E1AD-487C-A641-8855235E3780}" name="Categoria"/>
    <tableColumn id="4" xr3:uid="{F6E08EDE-2996-4129-BB87-F1FDFF05D5F7}" name="Categoria1"/>
    <tableColumn id="5" xr3:uid="{26150A5A-9B1B-40F8-ADB3-A513689C7228}" name="Categoria2"/>
    <tableColumn id="6" xr3:uid="{111E6C50-1AF8-4DAB-B2A1-E5A815EA1A7B}" name="Categoria3"/>
    <tableColumn id="7" xr3:uid="{39842C74-60F4-45D1-828A-3288AEFBD671}" name="Categoria4"/>
    <tableColumn id="8" xr3:uid="{CD79F8BD-1323-45E2-B0B6-8C857F7F08A2}" name="Categoria5"/>
    <tableColumn id="9" xr3:uid="{B6195362-806B-41C2-A0FE-AB6A282213FC}" name="Categoria6"/>
    <tableColumn id="10" xr3:uid="{D4D2508C-0179-4714-A674-D2845DB3B951}" name="Categoria7"/>
    <tableColumn id="11" xr3:uid="{8FCF317E-D8B8-4E99-89AC-5BB4DDCE710A}" name="NameNoSpace" dataDxfId="12"/>
    <tableColumn id="12" xr3:uid="{FA0FAC69-D1C8-4EC4-808F-0E06F2EB0620}" name="Moments" dataDxfId="11">
      <calculatedColumnFormula>"""" &amp; _xlfn.TEXTJOIN(""",""",TRUE,Table223[[#This Row],[Categoria1]:[Categoria7]]) &amp; """"</calculatedColumnFormula>
    </tableColumn>
    <tableColumn id="15" xr3:uid="{B1CD2D35-41ED-4CB2-8C93-8B0B2DAEF2A7}" name="Content" dataDxfId="10"/>
    <tableColumn id="16" xr3:uid="{F964B80D-903A-48A9-99DB-BE282D0613F1}" name="CATEGORIA8" dataDxfId="9">
      <calculatedColumnFormula>"""" &amp; _xlfn.TEXTJOIN(""",""",TRUE,Table223[[#This Row],[Categoria]:[Categoria7]]) &amp; """"</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F03F7B-F867-4FB5-A195-9E7ED2888184}" name="Table4" displayName="Table4" ref="B2:Q233" totalsRowShown="0">
  <autoFilter ref="B2:Q233" xr:uid="{62F03F7B-F867-4FB5-A195-9E7ED2888184}"/>
  <tableColumns count="16">
    <tableColumn id="1" xr3:uid="{C35842DD-9ADD-4102-95D4-F7D4E88FF7A1}" name="Pg" dataDxfId="8"/>
    <tableColumn id="2" xr3:uid="{4DE7B7A4-A450-4CB8-932D-15696EB304F8}" name="id"/>
    <tableColumn id="3" xr3:uid="{49BE017F-7FC4-41B3-85A8-70E48F580BD7}" name="id2">
      <calculatedColumnFormula>VLOOKUP(B3,'Index Web'!A$3:L$234,2,FALSE)</calculatedColumnFormula>
    </tableColumn>
    <tableColumn id="4" xr3:uid="{0F69761D-1EDD-4538-AD86-EB0AB61766DD}" name="title"/>
    <tableColumn id="5" xr3:uid="{C2B55C63-3C5C-483B-BC48-2A21DBF6C7BF}" name="title3">
      <calculatedColumnFormula>_xlfn.CONCAT("""",VLOOKUP(B3,'Index Web'!A$3:L$234,3,FALSE),"""")</calculatedColumnFormula>
    </tableColumn>
    <tableColumn id="6" xr3:uid="{A2DAE9DC-D032-4F0A-8E95-272A60210265}" name="subtitle"/>
    <tableColumn id="7" xr3:uid="{43336978-729D-4321-8455-DBB436337645}" name="subtitle4">
      <calculatedColumnFormula>_xlfn.CONCAT("""",VLOOKUP(B3,'Index Web'!A$3:L$234,4,FALSE),"""")</calculatedColumnFormula>
    </tableColumn>
    <tableColumn id="8" xr3:uid="{43BBB641-27CF-4EE4-9BFA-1658B25E2EC5}" name="category"/>
    <tableColumn id="9" xr3:uid="{8191907C-5E93-448A-B99C-1E304C894A3A}" name="category5">
      <calculatedColumnFormula>_xlfn.CONCAT("""",VLOOKUP(B3,'Index Web'!A$3:L$234,5,FALSE),"""")</calculatedColumnFormula>
    </tableColumn>
    <tableColumn id="10" xr3:uid="{7B7E2276-E6CB-4A52-8EC8-8AD0C06EACA2}" name="moments"/>
    <tableColumn id="11" xr3:uid="{75919F4A-D958-4C46-9FBB-483FAE38149A}" name="moments6">
      <calculatedColumnFormula>_xlfn.CONCAT("[",VLOOKUP(B3,'Index Web'!A$3:N$234,14,FALSE),"]")</calculatedColumnFormula>
    </tableColumn>
    <tableColumn id="12" xr3:uid="{AAFCE41A-F77F-421E-9EC0-CDC727542272}" name="URL"/>
    <tableColumn id="13" xr3:uid="{C220E306-5BF6-4E0C-8BDF-23631E1A906A}" name="URL7">
      <calculatedColumnFormula>_xlfn.CONCAT("""/resucito/src/index.html?canto=",VLOOKUP(B3,'Index Web'!A$3:N$234,13,FALSE),"""")</calculatedColumnFormula>
    </tableColumn>
    <tableColumn id="14" xr3:uid="{4DF9EE73-E079-4879-9881-92C06EC854B5}" name="content"/>
    <tableColumn id="15" xr3:uid="{31FF46B9-0C3A-4460-A69C-057DE317833E}" name="content8" dataDxfId="7">
      <calculatedColumnFormula>_xlfn.CONCAT("""",VLOOKUP(B3,'Index Web'!A$3:O$234,15,FALSE)," ",VLOOKUP(B3,'Index Web'!A$3:O$234,13,FALSE),"""","},")</calculatedColumnFormula>
    </tableColumn>
    <tableColumn id="16" xr3:uid="{8B73062C-9D71-4E48-ADB9-5D9F3430F600}" name="const songs = [">
      <calculatedColumnFormula>_xlfn.CONCAT(C3:P3)</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BC56ED-8B9F-4A8D-A77E-5CAD158F15FE}" name="Table46" displayName="Table46" ref="B2:I233" totalsRowShown="0">
  <autoFilter ref="B2:I233" xr:uid="{62F03F7B-F867-4FB5-A195-9E7ED2888184}"/>
  <tableColumns count="8">
    <tableColumn id="1" xr3:uid="{3700EFB2-AA2C-4848-A2B2-B7288A9EF020}" name="Pg" dataDxfId="6"/>
    <tableColumn id="2" xr3:uid="{4FB9CD12-D9BF-4BB5-9C1C-DB7D977D5610}" name="id"/>
    <tableColumn id="17" xr3:uid="{C88D8CC7-A07B-4975-9C8A-0AB461DFEFD1}" name="NameNoSpace" dataDxfId="5">
      <calculatedColumnFormula>_xlfn.CONCAT("""",VLOOKUP(B3,'Index Web'!A$3:O$234,13,FALSE),"""",",")</calculatedColumnFormula>
    </tableColumn>
    <tableColumn id="5" xr3:uid="{19F27E10-5766-4AF0-AFA2-4D6B65192336}" name="titulo" dataDxfId="4">
      <calculatedColumnFormula>_xlfn.CONCAT("""titulo""",": ","""",VLOOKUP(B3,'Index Web'!A$3:L$234,3,FALSE),"""",",")</calculatedColumnFormula>
    </tableColumn>
    <tableColumn id="7" xr3:uid="{D7DB8BA2-4BAE-4EF4-8D6B-863949C200C5}" name="salmo" dataDxfId="3">
      <calculatedColumnFormula>_xlfn.CONCAT("""salmo""",": ","""",VLOOKUP(B3,'Index Web'!A$3:L$234,4,FALSE),"""",",")</calculatedColumnFormula>
    </tableColumn>
    <tableColumn id="8" xr3:uid="{D7FA7BF8-5643-46F4-A3A0-4F10CBCBABA4}" name="Letras" dataDxfId="2">
      <calculatedColumnFormula>_xlfn.CONCAT("""letra""",": ","""",Table46[[#This Row],[Pg]],"|",VLOOKUP(B3,'Index Web'!A$3:O$234,15,FALSE)," ",VLOOKUP(B3,'Index Web'!A$3:O$234,13,FALSE),"""",",")</calculatedColumnFormula>
    </tableColumn>
    <tableColumn id="9" xr3:uid="{5FFA4A0A-9793-475A-82C7-EC35DDF546F2}" name="URL" dataDxfId="1">
      <calculatedColumnFormula>_xlfn.CONCAT("""archivo""",": ","""/resucito/src/index.html?canto=",VLOOKUP(B3,'Index Web'!A$3:N$234,13,FALSE),"""","}," )</calculatedColumnFormula>
    </tableColumn>
    <tableColumn id="18" xr3:uid="{6382534F-A5A4-41B1-8CBD-A9F185BC6028}" name="Contenido del Codigo" dataDxfId="0">
      <calculatedColumnFormula>_xlfn.CONCAT(Table46[[#This Row],[id]:[URL]])</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1.xml"/><Relationship Id="rId5" Type="http://schemas.openxmlformats.org/officeDocument/2006/relationships/table" Target="../tables/table2.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table" Target="../tables/table3.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comments" Target="../comments3.xml"/><Relationship Id="rId4" Type="http://schemas.openxmlformats.org/officeDocument/2006/relationships/ctrlProp" Target="../ctrlProps/ctrlProp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7.bin"/><Relationship Id="rId5" Type="http://schemas.openxmlformats.org/officeDocument/2006/relationships/comments" Target="../comments4.xml"/><Relationship Id="rId4" Type="http://schemas.openxmlformats.org/officeDocument/2006/relationships/ctrlProp" Target="../ctrlProps/ctrlProp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8.bin"/><Relationship Id="rId5" Type="http://schemas.openxmlformats.org/officeDocument/2006/relationships/comments" Target="../comments5.xml"/><Relationship Id="rId4" Type="http://schemas.openxmlformats.org/officeDocument/2006/relationships/ctrlProp" Target="../ctrlProps/ctrlProp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9.bin"/><Relationship Id="rId5" Type="http://schemas.openxmlformats.org/officeDocument/2006/relationships/comments" Target="../comments6.xml"/><Relationship Id="rId4" Type="http://schemas.openxmlformats.org/officeDocument/2006/relationships/ctrlProp" Target="../ctrlProps/ctrlProp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0.bin"/><Relationship Id="rId5" Type="http://schemas.openxmlformats.org/officeDocument/2006/relationships/comments" Target="../comments7.xml"/><Relationship Id="rId4" Type="http://schemas.openxmlformats.org/officeDocument/2006/relationships/ctrlProp" Target="../ctrlProps/ctrlProp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1.bin"/><Relationship Id="rId5" Type="http://schemas.openxmlformats.org/officeDocument/2006/relationships/comments" Target="../comments8.xml"/><Relationship Id="rId4" Type="http://schemas.openxmlformats.org/officeDocument/2006/relationships/ctrlProp" Target="../ctrlProps/ctrlProp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2.bin"/><Relationship Id="rId5" Type="http://schemas.openxmlformats.org/officeDocument/2006/relationships/comments" Target="../comments9.xml"/><Relationship Id="rId4" Type="http://schemas.openxmlformats.org/officeDocument/2006/relationships/ctrlProp" Target="../ctrlProps/ctrlProp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3.bin"/><Relationship Id="rId5" Type="http://schemas.openxmlformats.org/officeDocument/2006/relationships/comments" Target="../comments10.xml"/><Relationship Id="rId4" Type="http://schemas.openxmlformats.org/officeDocument/2006/relationships/ctrlProp" Target="../ctrlProps/ctrlProp1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4.bin"/><Relationship Id="rId5" Type="http://schemas.openxmlformats.org/officeDocument/2006/relationships/comments" Target="../comments11.xml"/><Relationship Id="rId4" Type="http://schemas.openxmlformats.org/officeDocument/2006/relationships/ctrlProp" Target="../ctrlProps/ctrlProp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4648-491F-4915-8F0A-6A4BC8E20033}">
  <sheetPr codeName="Sheet4"/>
  <dimension ref="A1:A6"/>
  <sheetViews>
    <sheetView workbookViewId="0">
      <selection activeCell="A6" sqref="A6"/>
    </sheetView>
  </sheetViews>
  <sheetFormatPr defaultRowHeight="14.5" x14ac:dyDescent="0.35"/>
  <cols>
    <col min="1" max="1" width="102.6328125" customWidth="1"/>
  </cols>
  <sheetData>
    <row r="1" spans="1:1" ht="42" customHeight="1" x14ac:dyDescent="0.35">
      <c r="A1" s="105" t="s">
        <v>1125</v>
      </c>
    </row>
    <row r="3" spans="1:1" ht="58" x14ac:dyDescent="0.35">
      <c r="A3" s="105" t="s">
        <v>1126</v>
      </c>
    </row>
    <row r="5" spans="1:1" x14ac:dyDescent="0.35">
      <c r="A5" t="s">
        <v>1127</v>
      </c>
    </row>
    <row r="6" spans="1:1" ht="72.5" x14ac:dyDescent="0.35">
      <c r="A6" s="105" t="s">
        <v>1128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D69D1-D73B-4995-946C-20419085CC02}">
  <sheetPr codeName="Sheet26"/>
  <dimension ref="A1:H40"/>
  <sheetViews>
    <sheetView view="pageBreakPreview" zoomScaleNormal="130" zoomScaleSheetLayoutView="100" workbookViewId="0"/>
  </sheetViews>
  <sheetFormatPr defaultRowHeight="14.5" x14ac:dyDescent="0.35"/>
  <cols>
    <col min="1" max="1" width="59" bestFit="1" customWidth="1"/>
    <col min="2" max="2" width="53.81640625" bestFit="1" customWidth="1"/>
    <col min="3" max="3" width="27.26953125" bestFit="1" customWidth="1"/>
    <col min="4" max="8" width="26.7265625" customWidth="1"/>
  </cols>
  <sheetData>
    <row r="1" spans="1:8" ht="132" customHeight="1" x14ac:dyDescent="0.75">
      <c r="A1" s="35"/>
      <c r="B1" s="102" t="str" cm="1">
        <f t="array" aca="1" ref="B1" ca="1">MID(CELL("filename", B1), FIND("]", CELL("filename", B1)) + 1, 255)</f>
        <v>Indice</v>
      </c>
      <c r="C1" s="102"/>
      <c r="D1" s="102"/>
      <c r="E1" s="102"/>
      <c r="F1" s="36"/>
      <c r="G1" s="103"/>
      <c r="H1" s="103"/>
    </row>
    <row r="2" spans="1:8" ht="26.15" customHeight="1" x14ac:dyDescent="0.7">
      <c r="A2" s="37" t="s">
        <v>1124</v>
      </c>
      <c r="B2" s="37"/>
      <c r="C2" s="37"/>
      <c r="D2" s="37"/>
      <c r="E2" s="37"/>
      <c r="F2" s="38"/>
      <c r="G2" s="38"/>
      <c r="H2" s="38"/>
    </row>
    <row r="3" spans="1:8" ht="26.15" customHeight="1" x14ac:dyDescent="0.7">
      <c r="A3" s="37" t="s">
        <v>979</v>
      </c>
      <c r="B3" s="37"/>
      <c r="C3" s="37"/>
      <c r="D3" s="37"/>
      <c r="E3" s="37"/>
      <c r="F3" s="38"/>
      <c r="G3" s="38"/>
      <c r="H3" s="38"/>
    </row>
    <row r="4" spans="1:8" ht="26.15" customHeight="1" x14ac:dyDescent="0.7">
      <c r="A4" s="37" t="s">
        <v>980</v>
      </c>
      <c r="B4" s="37"/>
      <c r="C4" s="37"/>
      <c r="D4" s="37"/>
      <c r="E4" s="37"/>
      <c r="F4" s="38"/>
      <c r="G4" s="38"/>
      <c r="H4" s="38"/>
    </row>
    <row r="5" spans="1:8" ht="26.15" customHeight="1" x14ac:dyDescent="0.7">
      <c r="A5" s="37" t="s">
        <v>981</v>
      </c>
      <c r="B5" s="37"/>
      <c r="C5" s="37"/>
      <c r="D5" s="37"/>
      <c r="E5" s="37"/>
      <c r="F5" s="38"/>
      <c r="G5" s="38"/>
      <c r="H5" s="38"/>
    </row>
    <row r="6" spans="1:8" ht="26.15" customHeight="1" x14ac:dyDescent="0.7">
      <c r="A6" s="37" t="s">
        <v>982</v>
      </c>
      <c r="B6" s="37"/>
      <c r="C6" s="37"/>
      <c r="D6" s="37"/>
      <c r="E6" s="37"/>
      <c r="F6" s="38"/>
      <c r="G6" s="38"/>
      <c r="H6" s="38"/>
    </row>
    <row r="7" spans="1:8" ht="26.15" customHeight="1" x14ac:dyDescent="0.7">
      <c r="A7" s="37" t="s">
        <v>1076</v>
      </c>
      <c r="B7" s="37"/>
      <c r="C7" s="37"/>
      <c r="D7" s="37"/>
      <c r="E7" s="37"/>
      <c r="F7" s="38"/>
      <c r="G7" s="38"/>
      <c r="H7" s="38"/>
    </row>
    <row r="8" spans="1:8" ht="26.15" customHeight="1" x14ac:dyDescent="0.7">
      <c r="A8" s="37" t="s">
        <v>1121</v>
      </c>
      <c r="B8" s="37"/>
      <c r="C8" s="37"/>
      <c r="D8" s="37"/>
      <c r="E8" s="37"/>
      <c r="F8" s="38"/>
      <c r="G8" s="38"/>
      <c r="H8" s="38"/>
    </row>
    <row r="9" spans="1:8" ht="26.15" customHeight="1" x14ac:dyDescent="0.7">
      <c r="A9" s="37" t="s">
        <v>1122</v>
      </c>
      <c r="B9" s="37"/>
      <c r="C9" s="37"/>
      <c r="D9" s="37"/>
      <c r="E9" s="37"/>
      <c r="F9" s="38"/>
      <c r="G9" s="38"/>
      <c r="H9" s="38"/>
    </row>
    <row r="10" spans="1:8" ht="26.15" customHeight="1" x14ac:dyDescent="0.7">
      <c r="A10" s="37" t="s">
        <v>1123</v>
      </c>
      <c r="B10" s="37"/>
      <c r="C10" s="37"/>
      <c r="D10" s="37"/>
      <c r="E10" s="38"/>
      <c r="F10" s="38"/>
      <c r="G10" s="38"/>
      <c r="H10" s="38"/>
    </row>
    <row r="11" spans="1:8" ht="26.15" customHeight="1" x14ac:dyDescent="0.7">
      <c r="A11" s="37" t="s">
        <v>1077</v>
      </c>
      <c r="B11" s="37"/>
      <c r="C11" s="37"/>
      <c r="D11" s="37"/>
      <c r="E11" s="38"/>
      <c r="F11" s="38"/>
      <c r="G11" s="38"/>
      <c r="H11" s="38"/>
    </row>
    <row r="12" spans="1:8" ht="26.15" customHeight="1" x14ac:dyDescent="0.7">
      <c r="A12" s="37" t="s">
        <v>1047</v>
      </c>
      <c r="B12" s="37"/>
      <c r="C12" s="37"/>
      <c r="D12" s="37"/>
      <c r="E12" s="38"/>
      <c r="F12" s="38"/>
      <c r="G12" s="38"/>
      <c r="H12" s="38"/>
    </row>
    <row r="13" spans="1:8" ht="26.15" customHeight="1" x14ac:dyDescent="0.7">
      <c r="A13" s="37" t="s">
        <v>1078</v>
      </c>
      <c r="B13" s="37"/>
      <c r="C13" s="37"/>
      <c r="D13" s="37"/>
      <c r="E13" s="38"/>
      <c r="F13" s="38"/>
      <c r="G13" s="38"/>
      <c r="H13" s="38"/>
    </row>
    <row r="14" spans="1:8" ht="26.15" customHeight="1" x14ac:dyDescent="0.7">
      <c r="A14" s="37"/>
      <c r="B14" s="37"/>
      <c r="C14" s="37"/>
      <c r="D14" s="37"/>
      <c r="E14" s="38"/>
      <c r="F14" s="38"/>
      <c r="G14" s="38"/>
      <c r="H14" s="38"/>
    </row>
    <row r="15" spans="1:8" ht="26.15" customHeight="1" x14ac:dyDescent="0.7">
      <c r="A15" s="37"/>
      <c r="B15" s="37"/>
      <c r="C15" s="37"/>
      <c r="D15" s="37"/>
      <c r="E15" s="38"/>
      <c r="F15" s="38"/>
      <c r="G15" s="38"/>
      <c r="H15" s="38"/>
    </row>
    <row r="16" spans="1:8" ht="26.15" customHeight="1" x14ac:dyDescent="0.7">
      <c r="A16" s="37"/>
      <c r="B16" s="37"/>
      <c r="C16" s="37"/>
      <c r="D16" s="37"/>
      <c r="E16" s="38"/>
      <c r="F16" s="38"/>
      <c r="G16" s="38"/>
      <c r="H16" s="38"/>
    </row>
    <row r="17" spans="1:8" ht="26.15" customHeight="1" x14ac:dyDescent="0.7">
      <c r="A17" s="37"/>
      <c r="B17" s="37"/>
      <c r="C17" s="37"/>
      <c r="D17" s="37"/>
      <c r="E17" s="38"/>
      <c r="F17" s="38"/>
      <c r="G17" s="38"/>
      <c r="H17" s="38"/>
    </row>
    <row r="18" spans="1:8" ht="26.15" customHeight="1" x14ac:dyDescent="0.7">
      <c r="A18" s="37"/>
      <c r="B18" s="37"/>
      <c r="C18" s="37"/>
      <c r="D18" s="37"/>
      <c r="E18" s="38"/>
      <c r="F18" s="38"/>
      <c r="G18" s="38"/>
      <c r="H18" s="38"/>
    </row>
    <row r="19" spans="1:8" ht="26.15" customHeight="1" x14ac:dyDescent="0.7">
      <c r="A19" s="37"/>
      <c r="B19" s="37"/>
      <c r="C19" s="37"/>
      <c r="D19" s="37"/>
      <c r="E19" s="38"/>
      <c r="F19" s="38"/>
      <c r="G19" s="38"/>
      <c r="H19" s="38"/>
    </row>
    <row r="20" spans="1:8" ht="25" x14ac:dyDescent="0.7">
      <c r="A20" s="37"/>
      <c r="B20" s="37"/>
      <c r="C20" s="37"/>
      <c r="D20" s="37"/>
      <c r="E20" s="37"/>
      <c r="F20" s="37"/>
      <c r="G20" s="37"/>
      <c r="H20" s="37"/>
    </row>
    <row r="21" spans="1:8" ht="25" x14ac:dyDescent="0.7">
      <c r="A21" s="37"/>
      <c r="B21" s="37"/>
      <c r="C21" s="37"/>
      <c r="D21" s="37"/>
      <c r="E21" s="37"/>
      <c r="F21" s="37"/>
      <c r="G21" s="37"/>
      <c r="H21" s="37"/>
    </row>
    <row r="22" spans="1:8" ht="25" x14ac:dyDescent="0.7">
      <c r="A22" s="37"/>
      <c r="B22" s="37"/>
      <c r="C22" s="37"/>
      <c r="D22" s="37"/>
      <c r="E22" s="37"/>
      <c r="F22" s="37"/>
      <c r="G22" s="37"/>
      <c r="H22" s="37"/>
    </row>
    <row r="23" spans="1:8" ht="25" x14ac:dyDescent="0.7">
      <c r="A23" s="37"/>
      <c r="B23" s="37"/>
      <c r="C23" s="37"/>
      <c r="D23" s="37"/>
      <c r="E23" s="37"/>
      <c r="F23" s="37"/>
      <c r="G23" s="37"/>
      <c r="H23" s="37"/>
    </row>
    <row r="24" spans="1:8" ht="25" x14ac:dyDescent="0.7">
      <c r="A24" s="37"/>
      <c r="B24" s="37"/>
      <c r="C24" s="37"/>
      <c r="D24" s="37"/>
      <c r="E24" s="37"/>
      <c r="F24" s="37"/>
      <c r="G24" s="37"/>
      <c r="H24" s="37"/>
    </row>
    <row r="25" spans="1:8" ht="25" x14ac:dyDescent="0.7">
      <c r="A25" s="37"/>
      <c r="B25" s="37"/>
      <c r="C25" s="37"/>
      <c r="D25" s="37"/>
      <c r="E25" s="37"/>
      <c r="F25" s="37"/>
      <c r="G25" s="37"/>
      <c r="H25" s="37"/>
    </row>
    <row r="26" spans="1:8" ht="25" x14ac:dyDescent="0.7">
      <c r="A26" s="37"/>
      <c r="B26" s="37"/>
      <c r="C26" s="37"/>
      <c r="D26" s="37"/>
      <c r="E26" s="37"/>
      <c r="F26" s="37"/>
      <c r="G26" s="37"/>
      <c r="H26" s="37"/>
    </row>
    <row r="27" spans="1:8" ht="25" x14ac:dyDescent="0.7">
      <c r="A27" s="37"/>
      <c r="B27" s="37"/>
      <c r="C27" s="37"/>
      <c r="D27" s="37"/>
      <c r="E27" s="37"/>
      <c r="F27" s="37"/>
      <c r="G27" s="37"/>
      <c r="H27" s="37"/>
    </row>
    <row r="28" spans="1:8" ht="25" x14ac:dyDescent="0.7">
      <c r="A28" s="37"/>
      <c r="B28" s="37"/>
      <c r="C28" s="37"/>
      <c r="D28" s="37"/>
      <c r="E28" s="37"/>
      <c r="F28" s="37"/>
      <c r="G28" s="37"/>
      <c r="H28" s="37"/>
    </row>
    <row r="29" spans="1:8" ht="25" x14ac:dyDescent="0.7">
      <c r="A29" s="37"/>
      <c r="B29" s="37"/>
      <c r="C29" s="37"/>
      <c r="D29" s="37"/>
      <c r="E29" s="37"/>
      <c r="F29" s="37"/>
      <c r="G29" s="37"/>
      <c r="H29" s="37"/>
    </row>
    <row r="30" spans="1:8" ht="25" x14ac:dyDescent="0.7">
      <c r="A30" s="37"/>
      <c r="B30" s="37"/>
      <c r="C30" s="37"/>
      <c r="D30" s="37"/>
      <c r="E30" s="37"/>
      <c r="F30" s="37"/>
      <c r="G30" s="37"/>
      <c r="H30" s="37"/>
    </row>
    <row r="31" spans="1:8" ht="25" x14ac:dyDescent="0.7">
      <c r="A31" s="37"/>
      <c r="B31" s="37"/>
      <c r="C31" s="37"/>
      <c r="D31" s="37"/>
      <c r="E31" s="37"/>
      <c r="F31" s="37"/>
      <c r="G31" s="37"/>
      <c r="H31" s="37"/>
    </row>
    <row r="32" spans="1:8" ht="25" x14ac:dyDescent="0.7">
      <c r="A32" s="37"/>
      <c r="B32" s="37"/>
      <c r="C32" s="37"/>
      <c r="D32" s="37"/>
      <c r="E32" s="37"/>
      <c r="F32" s="37"/>
      <c r="G32" s="37"/>
      <c r="H32" s="37"/>
    </row>
    <row r="33" spans="1:8" ht="25" x14ac:dyDescent="0.7">
      <c r="A33" s="37"/>
      <c r="B33" s="37"/>
      <c r="C33" s="37"/>
      <c r="D33" s="37"/>
      <c r="E33" s="37"/>
      <c r="F33" s="37"/>
      <c r="G33" s="37"/>
      <c r="H33" s="37"/>
    </row>
    <row r="34" spans="1:8" ht="25" x14ac:dyDescent="0.7">
      <c r="A34" s="37"/>
      <c r="B34" s="37"/>
      <c r="C34" s="37"/>
      <c r="D34" s="37"/>
      <c r="E34" s="37"/>
      <c r="F34" s="37"/>
      <c r="G34" s="37"/>
      <c r="H34" s="37"/>
    </row>
    <row r="35" spans="1:8" ht="25" x14ac:dyDescent="0.7">
      <c r="A35" s="37"/>
      <c r="B35" s="37"/>
      <c r="C35" s="37"/>
      <c r="D35" s="37"/>
      <c r="E35" s="37"/>
      <c r="F35" s="37"/>
      <c r="G35" s="37"/>
      <c r="H35" s="37"/>
    </row>
    <row r="36" spans="1:8" ht="25" x14ac:dyDescent="0.7">
      <c r="A36" s="37"/>
      <c r="B36" s="37"/>
      <c r="C36" s="37"/>
      <c r="D36" s="37"/>
      <c r="E36" s="37"/>
      <c r="F36" s="37"/>
      <c r="G36" s="37"/>
      <c r="H36" s="37"/>
    </row>
    <row r="37" spans="1:8" ht="25" x14ac:dyDescent="0.7">
      <c r="A37" s="37"/>
      <c r="B37" s="37"/>
      <c r="C37" s="37"/>
      <c r="D37" s="37"/>
      <c r="E37" s="37"/>
      <c r="F37" s="37"/>
      <c r="G37" s="37"/>
      <c r="H37" s="37"/>
    </row>
    <row r="38" spans="1:8" ht="25" x14ac:dyDescent="0.7">
      <c r="A38" s="37"/>
      <c r="B38" s="37"/>
      <c r="C38" s="37"/>
      <c r="D38" s="37"/>
      <c r="E38" s="37"/>
      <c r="F38" s="37"/>
      <c r="G38" s="37"/>
      <c r="H38" s="37"/>
    </row>
    <row r="39" spans="1:8" ht="25" x14ac:dyDescent="0.7">
      <c r="A39" s="37"/>
      <c r="B39" s="37"/>
      <c r="C39" s="37"/>
      <c r="D39" s="37"/>
      <c r="E39" s="37"/>
      <c r="F39" s="37"/>
      <c r="G39" s="37"/>
      <c r="H39" s="37"/>
    </row>
    <row r="40" spans="1:8" ht="25" x14ac:dyDescent="0.7">
      <c r="A40" s="37"/>
      <c r="B40" s="37"/>
      <c r="C40" s="37"/>
      <c r="D40" s="37"/>
      <c r="E40" s="37"/>
      <c r="F40" s="37"/>
      <c r="G40" s="37"/>
      <c r="H40" s="37"/>
    </row>
  </sheetData>
  <mergeCells count="2">
    <mergeCell ref="B1:E1"/>
    <mergeCell ref="G1:H1"/>
  </mergeCells>
  <hyperlinks>
    <hyperlink ref="A2" location="'code'!A3" display="'code'!A3" xr:uid="{88A9573F-C227-41A7-956A-F2E7497485D8}"/>
    <hyperlink ref="A3" location="'Index'!A3" display="'Index'!A3" xr:uid="{5EA0A56C-C602-4B8A-A4D1-B4525CDD69AF}"/>
    <hyperlink ref="A4" location="'Index Web'!A3" display="'Index Web'!A3" xr:uid="{9F9895A4-00EF-486E-ADD2-CBC63EB8E09E}"/>
    <hyperlink ref="A5" location="'cantosJS'!A3" display="'cantosJS'!A3" xr:uid="{CBB7C279-29BC-44D6-B18A-E89BA8A2499D}"/>
    <hyperlink ref="A6" location="'Find'!A3" display="'Find'!A3" xr:uid="{12B2837E-7107-4949-8162-36757CDFAAB8}"/>
    <hyperlink ref="A7" location="'html'!A3" display="'html'!A3" xr:uid="{FDED8847-B3B2-418A-B8A4-C6A7FE5A6512}"/>
    <hyperlink ref="A8" location="'SANTO PALOMERAS 65 '!A3" display="'SANTO PALOMERAS 65 '!A3" xr:uid="{3EB99554-375D-46DB-A4D0-6DED2DEBE497}"/>
    <hyperlink ref="A9" location="'SANTO MELODÍA HEBRAICA'!A3" display="'SANTO MELODÍA HEBRAICA'!A3" xr:uid="{502B4EF9-1A87-4F63-BF49-CCA0D5E21CB9}"/>
    <hyperlink ref="A10" location="'SANTO 1988'!A3" display="'SANTO 1988'!A3" xr:uid="{23D5628B-94D4-4B1E-BD1F-F560E5B2DF5A}"/>
    <hyperlink ref="A11" location="'DICE EL SEÑOR A MI SEÑOR'!A3" display="'DICE EL SEÑOR A MI SEÑOR'!A3" xr:uid="{5AE00208-57B6-4BAA-8D3F-16AADBB7C045}"/>
    <hyperlink ref="A12" location="'DICHOSO EL HOMBRE'!A3" display="'DICHOSO EL HOMBRE'!A3" xr:uid="{DF23CB53-9F17-4394-AD14-5427B0A88301}"/>
    <hyperlink ref="A13" location="'MARIA, MADRE MÍA'!A3" display="'MARIA, MADRE MÍA'!A3" xr:uid="{3E24BE75-0D49-4649-BE2F-CA54492A5DC6}"/>
  </hyperlinks>
  <pageMargins left="0.7" right="0.7" top="0.75" bottom="0.75" header="0.3" footer="0.3"/>
  <pageSetup scale="33"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6D7D-15BD-40D1-A8D6-B967F60CE0E7}">
  <sheetPr codeName="Sheet1"/>
  <dimension ref="A1:K232"/>
  <sheetViews>
    <sheetView zoomScale="175" zoomScaleNormal="175" workbookViewId="0">
      <selection activeCell="A3" sqref="A3"/>
    </sheetView>
  </sheetViews>
  <sheetFormatPr defaultRowHeight="14.5" x14ac:dyDescent="0.35"/>
  <cols>
    <col min="1" max="1" width="5.81640625" customWidth="1"/>
    <col min="2" max="2" width="44.453125" bestFit="1" customWidth="1"/>
    <col min="3" max="8" width="18.7265625" bestFit="1" customWidth="1"/>
    <col min="9" max="9" width="17.54296875" bestFit="1" customWidth="1"/>
    <col min="10" max="11" width="13" bestFit="1" customWidth="1"/>
  </cols>
  <sheetData>
    <row r="1" spans="1:11" ht="42" customHeight="1" x14ac:dyDescent="0.35">
      <c r="A1" t="s">
        <v>0</v>
      </c>
      <c r="B1" t="s">
        <v>1</v>
      </c>
      <c r="C1" t="s">
        <v>2</v>
      </c>
      <c r="D1" t="s">
        <v>3</v>
      </c>
      <c r="E1" t="s">
        <v>4</v>
      </c>
      <c r="F1" t="s">
        <v>5</v>
      </c>
      <c r="G1" t="s">
        <v>6</v>
      </c>
      <c r="H1" t="s">
        <v>7</v>
      </c>
      <c r="I1" t="s">
        <v>8</v>
      </c>
      <c r="J1" t="s">
        <v>9</v>
      </c>
      <c r="K1" t="s">
        <v>10</v>
      </c>
    </row>
    <row r="2" spans="1:11" x14ac:dyDescent="0.35">
      <c r="A2" s="1">
        <v>1</v>
      </c>
      <c r="B2" t="s">
        <v>11</v>
      </c>
      <c r="C2" s="2" t="s">
        <v>12</v>
      </c>
      <c r="D2" s="3" t="s">
        <v>13</v>
      </c>
    </row>
    <row r="3" spans="1:11" x14ac:dyDescent="0.35">
      <c r="A3" s="1">
        <v>2</v>
      </c>
      <c r="B3" t="s">
        <v>14</v>
      </c>
      <c r="C3" s="4" t="s">
        <v>15</v>
      </c>
    </row>
    <row r="4" spans="1:11" x14ac:dyDescent="0.35">
      <c r="A4" s="1">
        <v>3</v>
      </c>
      <c r="B4" t="s">
        <v>16</v>
      </c>
      <c r="C4" s="5" t="s">
        <v>17</v>
      </c>
      <c r="D4" s="6" t="s">
        <v>18</v>
      </c>
    </row>
    <row r="5" spans="1:11" x14ac:dyDescent="0.35">
      <c r="A5" s="1">
        <v>4</v>
      </c>
      <c r="B5" t="s">
        <v>19</v>
      </c>
      <c r="C5" s="5" t="s">
        <v>17</v>
      </c>
      <c r="D5" s="6" t="s">
        <v>18</v>
      </c>
    </row>
    <row r="6" spans="1:11" x14ac:dyDescent="0.35">
      <c r="A6" s="1">
        <v>5</v>
      </c>
      <c r="B6" t="s">
        <v>20</v>
      </c>
      <c r="C6" s="5" t="s">
        <v>17</v>
      </c>
      <c r="D6" s="6" t="s">
        <v>18</v>
      </c>
    </row>
    <row r="7" spans="1:11" x14ac:dyDescent="0.35">
      <c r="A7" s="1">
        <v>6</v>
      </c>
      <c r="B7" t="s">
        <v>21</v>
      </c>
      <c r="C7" s="5" t="s">
        <v>17</v>
      </c>
      <c r="D7" s="6" t="s">
        <v>18</v>
      </c>
    </row>
    <row r="8" spans="1:11" x14ac:dyDescent="0.35">
      <c r="A8" s="1">
        <v>7</v>
      </c>
      <c r="B8" t="s">
        <v>22</v>
      </c>
      <c r="C8" s="2" t="s">
        <v>12</v>
      </c>
      <c r="D8" s="3" t="s">
        <v>13</v>
      </c>
      <c r="E8" s="4" t="s">
        <v>15</v>
      </c>
      <c r="F8" t="s">
        <v>23</v>
      </c>
    </row>
    <row r="9" spans="1:11" x14ac:dyDescent="0.35">
      <c r="A9" s="1">
        <v>8</v>
      </c>
      <c r="B9" t="s">
        <v>24</v>
      </c>
      <c r="C9" t="s">
        <v>23</v>
      </c>
      <c r="D9" s="6" t="s">
        <v>18</v>
      </c>
    </row>
    <row r="10" spans="1:11" x14ac:dyDescent="0.35">
      <c r="A10" s="1">
        <v>9</v>
      </c>
      <c r="B10" t="s">
        <v>25</v>
      </c>
      <c r="C10" t="s">
        <v>23</v>
      </c>
      <c r="D10" s="6" t="s">
        <v>18</v>
      </c>
    </row>
    <row r="11" spans="1:11" x14ac:dyDescent="0.35">
      <c r="A11" s="1">
        <v>10</v>
      </c>
      <c r="B11" t="s">
        <v>26</v>
      </c>
      <c r="C11" s="5" t="s">
        <v>17</v>
      </c>
      <c r="D11" s="6" t="s">
        <v>18</v>
      </c>
    </row>
    <row r="12" spans="1:11" x14ac:dyDescent="0.35">
      <c r="A12" s="1">
        <v>11</v>
      </c>
      <c r="B12" t="s">
        <v>27</v>
      </c>
      <c r="C12" s="6" t="s">
        <v>18</v>
      </c>
    </row>
    <row r="13" spans="1:11" x14ac:dyDescent="0.35">
      <c r="A13" s="1">
        <v>12</v>
      </c>
      <c r="B13" t="s">
        <v>28</v>
      </c>
      <c r="C13" s="7" t="s">
        <v>29</v>
      </c>
      <c r="D13" s="8" t="s">
        <v>30</v>
      </c>
      <c r="E13" t="s">
        <v>31</v>
      </c>
    </row>
    <row r="14" spans="1:11" x14ac:dyDescent="0.35">
      <c r="A14" s="1">
        <v>13</v>
      </c>
      <c r="B14" t="s">
        <v>32</v>
      </c>
      <c r="C14" s="6" t="s">
        <v>18</v>
      </c>
    </row>
    <row r="15" spans="1:11" x14ac:dyDescent="0.35">
      <c r="A15" s="1">
        <v>14</v>
      </c>
      <c r="B15" t="s">
        <v>33</v>
      </c>
      <c r="C15" s="2" t="s">
        <v>12</v>
      </c>
      <c r="D15" s="3" t="s">
        <v>13</v>
      </c>
      <c r="E15" t="s">
        <v>34</v>
      </c>
      <c r="F15" t="s">
        <v>31</v>
      </c>
      <c r="G15" s="6" t="s">
        <v>18</v>
      </c>
    </row>
    <row r="16" spans="1:11" x14ac:dyDescent="0.35">
      <c r="A16" s="1">
        <v>15</v>
      </c>
      <c r="B16" t="s">
        <v>35</v>
      </c>
      <c r="C16" s="2" t="s">
        <v>12</v>
      </c>
      <c r="D16" s="3" t="s">
        <v>13</v>
      </c>
      <c r="E16" s="4" t="s">
        <v>15</v>
      </c>
    </row>
    <row r="17" spans="1:5" x14ac:dyDescent="0.35">
      <c r="A17" s="1">
        <v>16</v>
      </c>
      <c r="B17" t="s">
        <v>36</v>
      </c>
      <c r="C17" t="s">
        <v>23</v>
      </c>
      <c r="D17" s="6" t="s">
        <v>18</v>
      </c>
    </row>
    <row r="18" spans="1:5" x14ac:dyDescent="0.35">
      <c r="A18" s="1">
        <v>17</v>
      </c>
      <c r="B18" t="s">
        <v>37</v>
      </c>
      <c r="C18" t="s">
        <v>23</v>
      </c>
      <c r="D18" s="4" t="s">
        <v>15</v>
      </c>
    </row>
    <row r="19" spans="1:5" x14ac:dyDescent="0.35">
      <c r="A19" s="1">
        <v>18</v>
      </c>
      <c r="B19" t="s">
        <v>38</v>
      </c>
      <c r="C19" s="5" t="s">
        <v>17</v>
      </c>
      <c r="D19" s="6" t="s">
        <v>18</v>
      </c>
    </row>
    <row r="20" spans="1:5" x14ac:dyDescent="0.35">
      <c r="A20" s="1">
        <v>19</v>
      </c>
      <c r="B20" t="s">
        <v>39</v>
      </c>
      <c r="C20" s="2" t="s">
        <v>12</v>
      </c>
      <c r="D20" s="3" t="s">
        <v>13</v>
      </c>
      <c r="E20" s="6" t="s">
        <v>18</v>
      </c>
    </row>
    <row r="21" spans="1:5" x14ac:dyDescent="0.35">
      <c r="A21" s="1">
        <v>20</v>
      </c>
      <c r="B21" t="s">
        <v>40</v>
      </c>
      <c r="C21" s="5" t="s">
        <v>17</v>
      </c>
      <c r="D21" s="4" t="s">
        <v>15</v>
      </c>
    </row>
    <row r="22" spans="1:5" x14ac:dyDescent="0.35">
      <c r="A22" s="1">
        <v>21</v>
      </c>
      <c r="B22" t="s">
        <v>41</v>
      </c>
      <c r="C22" s="9" t="s">
        <v>42</v>
      </c>
      <c r="D22" s="4" t="s">
        <v>15</v>
      </c>
    </row>
    <row r="23" spans="1:5" x14ac:dyDescent="0.35">
      <c r="A23" s="1">
        <v>22</v>
      </c>
      <c r="B23" t="s">
        <v>43</v>
      </c>
      <c r="C23" s="9" t="s">
        <v>42</v>
      </c>
      <c r="D23" s="4" t="s">
        <v>15</v>
      </c>
    </row>
    <row r="24" spans="1:5" x14ac:dyDescent="0.35">
      <c r="A24" s="1">
        <v>23</v>
      </c>
      <c r="B24" t="s">
        <v>44</v>
      </c>
      <c r="C24" s="5" t="s">
        <v>17</v>
      </c>
      <c r="D24" s="6" t="s">
        <v>18</v>
      </c>
    </row>
    <row r="25" spans="1:5" x14ac:dyDescent="0.35">
      <c r="A25" s="1">
        <v>24</v>
      </c>
      <c r="B25" t="s">
        <v>45</v>
      </c>
      <c r="C25" t="s">
        <v>34</v>
      </c>
      <c r="D25" t="s">
        <v>46</v>
      </c>
      <c r="E25" s="6" t="s">
        <v>18</v>
      </c>
    </row>
    <row r="26" spans="1:5" x14ac:dyDescent="0.35">
      <c r="A26" s="1">
        <v>25</v>
      </c>
      <c r="B26" t="s">
        <v>47</v>
      </c>
      <c r="C26" s="5" t="s">
        <v>17</v>
      </c>
      <c r="D26" t="s">
        <v>48</v>
      </c>
      <c r="E26" s="6" t="s">
        <v>18</v>
      </c>
    </row>
    <row r="27" spans="1:5" x14ac:dyDescent="0.35">
      <c r="A27" s="1">
        <v>26</v>
      </c>
      <c r="B27" t="s">
        <v>49</v>
      </c>
      <c r="C27" s="5" t="s">
        <v>17</v>
      </c>
      <c r="D27" s="6" t="s">
        <v>18</v>
      </c>
    </row>
    <row r="28" spans="1:5" x14ac:dyDescent="0.35">
      <c r="A28" s="1">
        <v>27</v>
      </c>
      <c r="B28" t="s">
        <v>50</v>
      </c>
      <c r="C28" s="9" t="s">
        <v>42</v>
      </c>
      <c r="D28" t="s">
        <v>23</v>
      </c>
      <c r="E28" s="4" t="s">
        <v>15</v>
      </c>
    </row>
    <row r="29" spans="1:5" x14ac:dyDescent="0.35">
      <c r="A29" s="1">
        <v>28</v>
      </c>
      <c r="B29" t="s">
        <v>51</v>
      </c>
      <c r="C29" s="6" t="s">
        <v>18</v>
      </c>
    </row>
    <row r="30" spans="1:5" x14ac:dyDescent="0.35">
      <c r="A30" s="1">
        <v>29</v>
      </c>
      <c r="B30" t="s">
        <v>52</v>
      </c>
      <c r="C30" s="7" t="s">
        <v>29</v>
      </c>
      <c r="D30" s="8" t="s">
        <v>30</v>
      </c>
      <c r="E30" s="4" t="s">
        <v>15</v>
      </c>
    </row>
    <row r="31" spans="1:5" x14ac:dyDescent="0.35">
      <c r="A31" s="1">
        <v>30</v>
      </c>
      <c r="B31" t="s">
        <v>53</v>
      </c>
      <c r="C31" s="4" t="s">
        <v>15</v>
      </c>
    </row>
    <row r="32" spans="1:5" x14ac:dyDescent="0.35">
      <c r="A32" s="1">
        <v>31</v>
      </c>
      <c r="B32" t="s">
        <v>54</v>
      </c>
      <c r="C32" s="6" t="s">
        <v>18</v>
      </c>
    </row>
    <row r="33" spans="1:8" x14ac:dyDescent="0.35">
      <c r="A33" s="1">
        <v>32</v>
      </c>
      <c r="B33" t="s">
        <v>55</v>
      </c>
      <c r="C33" t="s">
        <v>23</v>
      </c>
      <c r="D33" s="6" t="s">
        <v>18</v>
      </c>
    </row>
    <row r="34" spans="1:8" x14ac:dyDescent="0.35">
      <c r="A34" s="1">
        <v>33</v>
      </c>
      <c r="B34" t="s">
        <v>56</v>
      </c>
      <c r="C34" s="6" t="s">
        <v>18</v>
      </c>
    </row>
    <row r="35" spans="1:8" x14ac:dyDescent="0.35">
      <c r="A35" s="1">
        <v>34</v>
      </c>
      <c r="B35" t="s">
        <v>57</v>
      </c>
      <c r="C35" s="2" t="s">
        <v>12</v>
      </c>
      <c r="D35" s="3" t="s">
        <v>13</v>
      </c>
      <c r="E35" s="6" t="s">
        <v>18</v>
      </c>
    </row>
    <row r="36" spans="1:8" x14ac:dyDescent="0.35">
      <c r="A36" s="1">
        <v>35</v>
      </c>
      <c r="B36" t="s">
        <v>58</v>
      </c>
      <c r="C36" s="5" t="s">
        <v>17</v>
      </c>
      <c r="D36" s="4" t="s">
        <v>15</v>
      </c>
    </row>
    <row r="37" spans="1:8" x14ac:dyDescent="0.35">
      <c r="A37" s="1">
        <v>36</v>
      </c>
      <c r="B37" t="s">
        <v>59</v>
      </c>
      <c r="C37" t="s">
        <v>48</v>
      </c>
      <c r="D37" t="s">
        <v>46</v>
      </c>
    </row>
    <row r="38" spans="1:8" x14ac:dyDescent="0.35">
      <c r="A38" s="1">
        <v>37</v>
      </c>
      <c r="B38" t="s">
        <v>60</v>
      </c>
      <c r="C38" s="4" t="s">
        <v>15</v>
      </c>
    </row>
    <row r="39" spans="1:8" x14ac:dyDescent="0.35">
      <c r="A39" s="1">
        <v>38</v>
      </c>
      <c r="B39" t="s">
        <v>61</v>
      </c>
      <c r="C39" t="s">
        <v>34</v>
      </c>
      <c r="D39" s="6" t="s">
        <v>18</v>
      </c>
    </row>
    <row r="40" spans="1:8" x14ac:dyDescent="0.35">
      <c r="A40" s="1">
        <v>39</v>
      </c>
      <c r="B40" t="s">
        <v>62</v>
      </c>
      <c r="C40" s="5" t="s">
        <v>17</v>
      </c>
      <c r="D40" s="6" t="s">
        <v>18</v>
      </c>
    </row>
    <row r="41" spans="1:8" x14ac:dyDescent="0.35">
      <c r="A41" s="1">
        <v>40</v>
      </c>
      <c r="B41" t="s">
        <v>63</v>
      </c>
      <c r="C41" s="9" t="s">
        <v>42</v>
      </c>
      <c r="D41" s="5" t="s">
        <v>17</v>
      </c>
      <c r="E41" s="2" t="s">
        <v>12</v>
      </c>
      <c r="F41" s="3" t="s">
        <v>13</v>
      </c>
      <c r="G41" t="s">
        <v>64</v>
      </c>
    </row>
    <row r="42" spans="1:8" x14ac:dyDescent="0.35">
      <c r="A42" s="1">
        <v>41</v>
      </c>
      <c r="B42" t="s">
        <v>65</v>
      </c>
      <c r="C42" s="7" t="s">
        <v>29</v>
      </c>
      <c r="D42" s="8" t="s">
        <v>30</v>
      </c>
      <c r="E42" t="s">
        <v>23</v>
      </c>
      <c r="F42" s="6" t="s">
        <v>18</v>
      </c>
      <c r="G42" t="s">
        <v>34</v>
      </c>
      <c r="H42" t="s">
        <v>46</v>
      </c>
    </row>
    <row r="43" spans="1:8" x14ac:dyDescent="0.35">
      <c r="A43" s="1">
        <v>42</v>
      </c>
      <c r="B43" t="s">
        <v>66</v>
      </c>
      <c r="C43" s="2" t="s">
        <v>12</v>
      </c>
      <c r="D43" s="3" t="s">
        <v>13</v>
      </c>
      <c r="E43" s="4" t="s">
        <v>15</v>
      </c>
    </row>
    <row r="44" spans="1:8" x14ac:dyDescent="0.35">
      <c r="A44" s="1">
        <v>43</v>
      </c>
      <c r="B44" t="s">
        <v>67</v>
      </c>
      <c r="C44" s="5" t="s">
        <v>17</v>
      </c>
      <c r="D44" s="7" t="s">
        <v>29</v>
      </c>
      <c r="E44" s="8" t="s">
        <v>30</v>
      </c>
      <c r="F44" s="6" t="s">
        <v>18</v>
      </c>
      <c r="G44" t="s">
        <v>23</v>
      </c>
    </row>
    <row r="45" spans="1:8" x14ac:dyDescent="0.35">
      <c r="A45" s="1">
        <v>44</v>
      </c>
      <c r="B45" t="s">
        <v>68</v>
      </c>
      <c r="C45" s="2" t="s">
        <v>12</v>
      </c>
      <c r="D45" s="3" t="s">
        <v>13</v>
      </c>
      <c r="E45" s="6" t="s">
        <v>18</v>
      </c>
    </row>
    <row r="46" spans="1:8" x14ac:dyDescent="0.35">
      <c r="A46" s="1">
        <v>45</v>
      </c>
      <c r="B46" t="s">
        <v>69</v>
      </c>
      <c r="C46" s="2" t="s">
        <v>12</v>
      </c>
      <c r="D46" s="3" t="s">
        <v>13</v>
      </c>
      <c r="E46" t="s">
        <v>34</v>
      </c>
    </row>
    <row r="47" spans="1:8" x14ac:dyDescent="0.35">
      <c r="A47" s="1">
        <v>47</v>
      </c>
      <c r="B47" t="s">
        <v>70</v>
      </c>
      <c r="C47" s="5" t="s">
        <v>17</v>
      </c>
      <c r="D47" s="7" t="s">
        <v>29</v>
      </c>
      <c r="E47" s="8" t="s">
        <v>30</v>
      </c>
      <c r="F47" s="6" t="s">
        <v>18</v>
      </c>
    </row>
    <row r="48" spans="1:8" x14ac:dyDescent="0.35">
      <c r="A48" s="1">
        <v>48</v>
      </c>
      <c r="B48" t="s">
        <v>71</v>
      </c>
      <c r="C48" s="5" t="s">
        <v>17</v>
      </c>
      <c r="D48" s="7" t="s">
        <v>29</v>
      </c>
      <c r="E48" s="8" t="s">
        <v>30</v>
      </c>
      <c r="F48" t="s">
        <v>23</v>
      </c>
      <c r="G48" s="6" t="s">
        <v>18</v>
      </c>
    </row>
    <row r="49" spans="1:7" x14ac:dyDescent="0.35">
      <c r="A49" s="1">
        <v>49</v>
      </c>
      <c r="B49" t="s">
        <v>72</v>
      </c>
      <c r="C49" s="6" t="s">
        <v>18</v>
      </c>
    </row>
    <row r="50" spans="1:7" x14ac:dyDescent="0.35">
      <c r="A50" s="1">
        <v>50</v>
      </c>
      <c r="B50" t="s">
        <v>73</v>
      </c>
      <c r="C50" t="s">
        <v>46</v>
      </c>
      <c r="D50" s="4" t="s">
        <v>15</v>
      </c>
    </row>
    <row r="51" spans="1:7" x14ac:dyDescent="0.35">
      <c r="A51" s="1">
        <v>51</v>
      </c>
      <c r="B51" t="s">
        <v>74</v>
      </c>
      <c r="C51" s="2" t="s">
        <v>12</v>
      </c>
      <c r="D51" s="3" t="s">
        <v>13</v>
      </c>
      <c r="E51" s="6" t="s">
        <v>18</v>
      </c>
    </row>
    <row r="52" spans="1:7" x14ac:dyDescent="0.35">
      <c r="A52" s="1">
        <v>52</v>
      </c>
      <c r="B52" t="s">
        <v>75</v>
      </c>
      <c r="C52" s="6" t="s">
        <v>18</v>
      </c>
    </row>
    <row r="53" spans="1:7" x14ac:dyDescent="0.35">
      <c r="A53" s="1">
        <v>53</v>
      </c>
      <c r="B53" t="s">
        <v>76</v>
      </c>
      <c r="C53" s="2" t="s">
        <v>12</v>
      </c>
      <c r="D53" s="3" t="s">
        <v>13</v>
      </c>
      <c r="E53" t="s">
        <v>23</v>
      </c>
      <c r="F53" s="4" t="s">
        <v>15</v>
      </c>
    </row>
    <row r="54" spans="1:7" x14ac:dyDescent="0.35">
      <c r="A54" s="1">
        <v>54</v>
      </c>
      <c r="B54" t="s">
        <v>77</v>
      </c>
      <c r="C54" s="2" t="s">
        <v>12</v>
      </c>
      <c r="D54" s="3" t="s">
        <v>13</v>
      </c>
      <c r="E54" t="s">
        <v>23</v>
      </c>
      <c r="F54" t="s">
        <v>48</v>
      </c>
      <c r="G54" s="4" t="s">
        <v>15</v>
      </c>
    </row>
    <row r="55" spans="1:7" x14ac:dyDescent="0.35">
      <c r="A55" s="1">
        <v>55</v>
      </c>
      <c r="B55" t="s">
        <v>78</v>
      </c>
      <c r="C55" s="2" t="s">
        <v>12</v>
      </c>
      <c r="D55" s="3" t="s">
        <v>13</v>
      </c>
      <c r="E55" t="s">
        <v>48</v>
      </c>
      <c r="F55" s="6" t="s">
        <v>18</v>
      </c>
    </row>
    <row r="56" spans="1:7" x14ac:dyDescent="0.35">
      <c r="A56" s="1">
        <v>56</v>
      </c>
      <c r="B56" t="s">
        <v>79</v>
      </c>
      <c r="C56" t="s">
        <v>64</v>
      </c>
      <c r="D56" s="6" t="s">
        <v>18</v>
      </c>
    </row>
    <row r="57" spans="1:7" x14ac:dyDescent="0.35">
      <c r="A57" s="1">
        <v>57</v>
      </c>
      <c r="B57" t="s">
        <v>80</v>
      </c>
      <c r="C57" s="2" t="s">
        <v>12</v>
      </c>
      <c r="D57" s="3" t="s">
        <v>13</v>
      </c>
      <c r="E57" t="s">
        <v>64</v>
      </c>
    </row>
    <row r="58" spans="1:7" x14ac:dyDescent="0.35">
      <c r="A58" s="1">
        <v>58</v>
      </c>
      <c r="B58" t="s">
        <v>81</v>
      </c>
      <c r="C58" s="6" t="s">
        <v>18</v>
      </c>
    </row>
    <row r="59" spans="1:7" x14ac:dyDescent="0.35">
      <c r="A59" s="1">
        <v>59</v>
      </c>
      <c r="B59" t="s">
        <v>82</v>
      </c>
      <c r="C59" s="7" t="s">
        <v>29</v>
      </c>
      <c r="D59" s="8" t="s">
        <v>30</v>
      </c>
      <c r="E59" s="6" t="s">
        <v>18</v>
      </c>
    </row>
    <row r="60" spans="1:7" x14ac:dyDescent="0.35">
      <c r="A60" s="1">
        <v>60</v>
      </c>
      <c r="B60" t="s">
        <v>83</v>
      </c>
      <c r="C60" t="s">
        <v>23</v>
      </c>
      <c r="D60" s="6" t="s">
        <v>18</v>
      </c>
    </row>
    <row r="61" spans="1:7" x14ac:dyDescent="0.35">
      <c r="A61" s="1">
        <v>61</v>
      </c>
      <c r="B61" t="s">
        <v>84</v>
      </c>
      <c r="C61" s="2" t="s">
        <v>12</v>
      </c>
      <c r="D61" s="3" t="s">
        <v>13</v>
      </c>
      <c r="E61" t="s">
        <v>48</v>
      </c>
      <c r="F61" s="6" t="s">
        <v>18</v>
      </c>
    </row>
    <row r="62" spans="1:7" x14ac:dyDescent="0.35">
      <c r="A62" s="1">
        <v>62</v>
      </c>
      <c r="B62" t="s">
        <v>85</v>
      </c>
      <c r="C62" t="s">
        <v>64</v>
      </c>
      <c r="D62" s="6" t="s">
        <v>18</v>
      </c>
    </row>
    <row r="63" spans="1:7" x14ac:dyDescent="0.35">
      <c r="A63" s="1">
        <v>63</v>
      </c>
      <c r="B63" t="s">
        <v>86</v>
      </c>
      <c r="C63" s="6" t="s">
        <v>18</v>
      </c>
      <c r="D63" s="7" t="s">
        <v>29</v>
      </c>
      <c r="E63" s="8" t="s">
        <v>30</v>
      </c>
      <c r="F63" s="5" t="s">
        <v>17</v>
      </c>
    </row>
    <row r="64" spans="1:7" x14ac:dyDescent="0.35">
      <c r="A64" s="1">
        <v>64</v>
      </c>
      <c r="B64" t="s">
        <v>87</v>
      </c>
      <c r="C64" t="s">
        <v>48</v>
      </c>
      <c r="D64" s="4" t="s">
        <v>15</v>
      </c>
    </row>
    <row r="65" spans="1:8" x14ac:dyDescent="0.35">
      <c r="A65" s="1">
        <v>65</v>
      </c>
      <c r="B65" t="s">
        <v>88</v>
      </c>
      <c r="C65" t="s">
        <v>48</v>
      </c>
      <c r="D65" s="4" t="s">
        <v>15</v>
      </c>
    </row>
    <row r="66" spans="1:8" x14ac:dyDescent="0.35">
      <c r="A66" s="1">
        <v>66</v>
      </c>
      <c r="B66" t="s">
        <v>89</v>
      </c>
      <c r="C66" s="2" t="s">
        <v>12</v>
      </c>
      <c r="D66" s="3" t="s">
        <v>13</v>
      </c>
      <c r="E66" t="s">
        <v>64</v>
      </c>
      <c r="F66" s="4" t="s">
        <v>15</v>
      </c>
    </row>
    <row r="67" spans="1:8" x14ac:dyDescent="0.35">
      <c r="A67" s="1">
        <v>67</v>
      </c>
      <c r="B67" t="s">
        <v>90</v>
      </c>
      <c r="C67" t="s">
        <v>48</v>
      </c>
      <c r="D67" t="s">
        <v>46</v>
      </c>
      <c r="E67" s="6" t="s">
        <v>18</v>
      </c>
    </row>
    <row r="68" spans="1:8" x14ac:dyDescent="0.35">
      <c r="A68" s="1">
        <v>68</v>
      </c>
      <c r="B68" t="s">
        <v>91</v>
      </c>
      <c r="C68" s="2" t="s">
        <v>12</v>
      </c>
      <c r="D68" s="3" t="s">
        <v>13</v>
      </c>
      <c r="E68" t="s">
        <v>23</v>
      </c>
      <c r="F68" t="s">
        <v>48</v>
      </c>
    </row>
    <row r="69" spans="1:8" x14ac:dyDescent="0.35">
      <c r="A69" s="1">
        <v>69</v>
      </c>
      <c r="B69" t="s">
        <v>92</v>
      </c>
      <c r="C69" s="6" t="s">
        <v>18</v>
      </c>
    </row>
    <row r="70" spans="1:8" x14ac:dyDescent="0.35">
      <c r="A70" s="1">
        <v>70</v>
      </c>
      <c r="B70" t="s">
        <v>93</v>
      </c>
      <c r="C70" s="7" t="s">
        <v>29</v>
      </c>
      <c r="D70" s="8" t="s">
        <v>30</v>
      </c>
      <c r="E70" t="s">
        <v>23</v>
      </c>
      <c r="F70" t="s">
        <v>48</v>
      </c>
      <c r="G70" s="6" t="s">
        <v>18</v>
      </c>
    </row>
    <row r="71" spans="1:8" x14ac:dyDescent="0.35">
      <c r="A71" s="1">
        <v>71</v>
      </c>
      <c r="B71" t="s">
        <v>94</v>
      </c>
      <c r="C71" s="6" t="s">
        <v>18</v>
      </c>
    </row>
    <row r="72" spans="1:8" x14ac:dyDescent="0.35">
      <c r="A72" s="1">
        <v>72</v>
      </c>
      <c r="B72" t="s">
        <v>95</v>
      </c>
      <c r="C72" s="2" t="s">
        <v>12</v>
      </c>
      <c r="D72" s="3" t="s">
        <v>13</v>
      </c>
      <c r="E72" s="4" t="s">
        <v>15</v>
      </c>
    </row>
    <row r="73" spans="1:8" x14ac:dyDescent="0.35">
      <c r="A73" s="1">
        <v>73</v>
      </c>
      <c r="B73" t="s">
        <v>96</v>
      </c>
      <c r="C73" t="s">
        <v>34</v>
      </c>
    </row>
    <row r="74" spans="1:8" x14ac:dyDescent="0.35">
      <c r="A74" s="1">
        <v>74</v>
      </c>
      <c r="B74" t="s">
        <v>97</v>
      </c>
      <c r="C74" s="7" t="s">
        <v>29</v>
      </c>
      <c r="D74" s="8" t="s">
        <v>30</v>
      </c>
      <c r="E74" s="5" t="s">
        <v>17</v>
      </c>
      <c r="F74" t="s">
        <v>64</v>
      </c>
    </row>
    <row r="75" spans="1:8" x14ac:dyDescent="0.35">
      <c r="A75" s="1">
        <v>75</v>
      </c>
      <c r="B75" t="s">
        <v>98</v>
      </c>
      <c r="C75" s="2" t="s">
        <v>12</v>
      </c>
      <c r="D75" s="3" t="s">
        <v>13</v>
      </c>
      <c r="E75" t="s">
        <v>48</v>
      </c>
      <c r="F75" t="s">
        <v>23</v>
      </c>
      <c r="G75" s="6" t="s">
        <v>18</v>
      </c>
    </row>
    <row r="76" spans="1:8" x14ac:dyDescent="0.35">
      <c r="A76" s="1">
        <v>76</v>
      </c>
      <c r="B76" t="s">
        <v>99</v>
      </c>
      <c r="C76" s="6" t="s">
        <v>18</v>
      </c>
    </row>
    <row r="77" spans="1:8" x14ac:dyDescent="0.35">
      <c r="A77" s="1">
        <v>77</v>
      </c>
      <c r="B77" t="s">
        <v>100</v>
      </c>
      <c r="C77" s="2" t="s">
        <v>12</v>
      </c>
      <c r="D77" s="3" t="s">
        <v>13</v>
      </c>
      <c r="E77" t="s">
        <v>34</v>
      </c>
      <c r="F77" t="s">
        <v>48</v>
      </c>
      <c r="G77" t="s">
        <v>46</v>
      </c>
      <c r="H77" s="6" t="s">
        <v>18</v>
      </c>
    </row>
    <row r="78" spans="1:8" x14ac:dyDescent="0.35">
      <c r="A78" s="1">
        <v>78</v>
      </c>
      <c r="B78" t="s">
        <v>101</v>
      </c>
      <c r="C78" s="2" t="s">
        <v>12</v>
      </c>
      <c r="D78" s="3" t="s">
        <v>13</v>
      </c>
      <c r="E78" t="s">
        <v>48</v>
      </c>
      <c r="F78" t="s">
        <v>46</v>
      </c>
      <c r="G78" s="6" t="s">
        <v>18</v>
      </c>
    </row>
    <row r="79" spans="1:8" x14ac:dyDescent="0.35">
      <c r="A79" s="1">
        <v>79</v>
      </c>
      <c r="B79" t="s">
        <v>102</v>
      </c>
      <c r="C79" t="s">
        <v>23</v>
      </c>
    </row>
    <row r="80" spans="1:8" x14ac:dyDescent="0.35">
      <c r="A80" s="1">
        <v>80</v>
      </c>
      <c r="B80" t="s">
        <v>103</v>
      </c>
      <c r="C80" s="5" t="s">
        <v>17</v>
      </c>
      <c r="D80" s="6" t="s">
        <v>18</v>
      </c>
    </row>
    <row r="81" spans="1:7" x14ac:dyDescent="0.35">
      <c r="A81" s="1">
        <v>81</v>
      </c>
      <c r="B81" t="s">
        <v>104</v>
      </c>
      <c r="C81" s="5" t="s">
        <v>17</v>
      </c>
      <c r="D81" t="s">
        <v>64</v>
      </c>
      <c r="E81" s="6" t="s">
        <v>18</v>
      </c>
    </row>
    <row r="82" spans="1:7" x14ac:dyDescent="0.35">
      <c r="A82" s="1">
        <v>82</v>
      </c>
      <c r="B82" t="s">
        <v>105</v>
      </c>
      <c r="C82" s="7" t="s">
        <v>29</v>
      </c>
      <c r="D82" s="8" t="s">
        <v>30</v>
      </c>
      <c r="E82" t="s">
        <v>23</v>
      </c>
      <c r="F82" s="4" t="s">
        <v>15</v>
      </c>
    </row>
    <row r="83" spans="1:7" x14ac:dyDescent="0.35">
      <c r="A83" s="1">
        <v>83</v>
      </c>
      <c r="B83" t="s">
        <v>106</v>
      </c>
      <c r="C83" s="5" t="s">
        <v>17</v>
      </c>
      <c r="D83" s="6" t="s">
        <v>18</v>
      </c>
    </row>
    <row r="84" spans="1:7" x14ac:dyDescent="0.35">
      <c r="A84" s="1">
        <v>84</v>
      </c>
      <c r="B84" t="s">
        <v>107</v>
      </c>
      <c r="C84" s="5" t="s">
        <v>17</v>
      </c>
      <c r="D84" t="s">
        <v>64</v>
      </c>
      <c r="E84" s="4" t="s">
        <v>15</v>
      </c>
    </row>
    <row r="85" spans="1:7" x14ac:dyDescent="0.35">
      <c r="A85" s="1">
        <v>85</v>
      </c>
      <c r="B85" t="s">
        <v>108</v>
      </c>
      <c r="C85" s="2" t="s">
        <v>12</v>
      </c>
      <c r="D85" s="3" t="s">
        <v>13</v>
      </c>
    </row>
    <row r="86" spans="1:7" x14ac:dyDescent="0.35">
      <c r="A86" s="1">
        <v>86</v>
      </c>
      <c r="B86" t="s">
        <v>109</v>
      </c>
      <c r="C86" s="2" t="s">
        <v>12</v>
      </c>
      <c r="D86" s="3" t="s">
        <v>13</v>
      </c>
      <c r="E86" t="s">
        <v>48</v>
      </c>
      <c r="F86" s="4" t="s">
        <v>15</v>
      </c>
    </row>
    <row r="87" spans="1:7" x14ac:dyDescent="0.35">
      <c r="A87" s="1">
        <v>87</v>
      </c>
      <c r="B87" t="s">
        <v>110</v>
      </c>
      <c r="C87" s="2" t="s">
        <v>12</v>
      </c>
      <c r="D87" s="3" t="s">
        <v>13</v>
      </c>
      <c r="E87" t="s">
        <v>64</v>
      </c>
      <c r="F87" s="4" t="s">
        <v>15</v>
      </c>
    </row>
    <row r="88" spans="1:7" x14ac:dyDescent="0.35">
      <c r="A88" s="1">
        <v>88</v>
      </c>
      <c r="B88" t="s">
        <v>111</v>
      </c>
      <c r="C88" s="7" t="s">
        <v>29</v>
      </c>
      <c r="D88" s="8" t="s">
        <v>30</v>
      </c>
    </row>
    <row r="89" spans="1:7" x14ac:dyDescent="0.35">
      <c r="A89" s="1">
        <v>89</v>
      </c>
      <c r="B89" t="s">
        <v>112</v>
      </c>
      <c r="C89" s="2" t="s">
        <v>12</v>
      </c>
      <c r="D89" s="3" t="s">
        <v>13</v>
      </c>
    </row>
    <row r="90" spans="1:7" x14ac:dyDescent="0.35">
      <c r="A90" s="1">
        <v>90</v>
      </c>
      <c r="B90" t="s">
        <v>113</v>
      </c>
      <c r="C90" s="2" t="s">
        <v>12</v>
      </c>
      <c r="D90" s="3" t="s">
        <v>13</v>
      </c>
    </row>
    <row r="91" spans="1:7" x14ac:dyDescent="0.35">
      <c r="A91" s="1">
        <v>91</v>
      </c>
      <c r="B91" t="s">
        <v>114</v>
      </c>
      <c r="C91" s="2" t="s">
        <v>12</v>
      </c>
      <c r="D91" s="3" t="s">
        <v>13</v>
      </c>
      <c r="E91" t="s">
        <v>48</v>
      </c>
      <c r="F91" t="s">
        <v>46</v>
      </c>
      <c r="G91" s="6" t="s">
        <v>18</v>
      </c>
    </row>
    <row r="92" spans="1:7" x14ac:dyDescent="0.35">
      <c r="A92" s="1">
        <v>92</v>
      </c>
      <c r="B92" t="s">
        <v>115</v>
      </c>
      <c r="C92" s="2" t="s">
        <v>12</v>
      </c>
      <c r="D92" s="3" t="s">
        <v>13</v>
      </c>
      <c r="E92" t="s">
        <v>46</v>
      </c>
      <c r="F92" s="4" t="s">
        <v>15</v>
      </c>
    </row>
    <row r="93" spans="1:7" x14ac:dyDescent="0.35">
      <c r="A93" s="1">
        <v>93</v>
      </c>
      <c r="B93" t="s">
        <v>116</v>
      </c>
      <c r="C93" s="5" t="s">
        <v>17</v>
      </c>
      <c r="D93" t="s">
        <v>64</v>
      </c>
    </row>
    <row r="94" spans="1:7" x14ac:dyDescent="0.35">
      <c r="A94" s="1">
        <v>94</v>
      </c>
      <c r="B94" t="s">
        <v>117</v>
      </c>
      <c r="C94" s="2" t="s">
        <v>12</v>
      </c>
      <c r="D94" s="3" t="s">
        <v>13</v>
      </c>
      <c r="E94" t="s">
        <v>34</v>
      </c>
      <c r="F94" s="6" t="s">
        <v>18</v>
      </c>
    </row>
    <row r="95" spans="1:7" x14ac:dyDescent="0.35">
      <c r="A95" s="1">
        <v>95</v>
      </c>
      <c r="B95" t="s">
        <v>118</v>
      </c>
      <c r="C95" s="4" t="s">
        <v>15</v>
      </c>
    </row>
    <row r="96" spans="1:7" x14ac:dyDescent="0.35">
      <c r="A96" s="1">
        <v>96</v>
      </c>
      <c r="B96" t="s">
        <v>119</v>
      </c>
      <c r="C96" s="9" t="s">
        <v>42</v>
      </c>
      <c r="D96" s="7" t="s">
        <v>29</v>
      </c>
      <c r="E96" s="8" t="s">
        <v>30</v>
      </c>
      <c r="F96" s="4" t="s">
        <v>15</v>
      </c>
    </row>
    <row r="97" spans="1:8" x14ac:dyDescent="0.35">
      <c r="A97" s="1">
        <v>97</v>
      </c>
      <c r="B97" t="s">
        <v>120</v>
      </c>
      <c r="C97" s="9" t="s">
        <v>42</v>
      </c>
      <c r="D97" s="5" t="s">
        <v>17</v>
      </c>
      <c r="E97" s="6" t="s">
        <v>18</v>
      </c>
    </row>
    <row r="98" spans="1:8" x14ac:dyDescent="0.35">
      <c r="A98" s="1">
        <v>98</v>
      </c>
      <c r="B98" t="s">
        <v>121</v>
      </c>
      <c r="C98" s="5" t="s">
        <v>17</v>
      </c>
    </row>
    <row r="99" spans="1:8" x14ac:dyDescent="0.35">
      <c r="A99" s="1">
        <v>99</v>
      </c>
      <c r="B99" t="s">
        <v>122</v>
      </c>
      <c r="C99" s="9" t="s">
        <v>42</v>
      </c>
      <c r="D99" s="5" t="s">
        <v>17</v>
      </c>
    </row>
    <row r="100" spans="1:8" x14ac:dyDescent="0.35">
      <c r="A100" s="1">
        <v>100</v>
      </c>
      <c r="B100" t="s">
        <v>123</v>
      </c>
      <c r="C100" t="s">
        <v>46</v>
      </c>
      <c r="D100" s="4" t="s">
        <v>15</v>
      </c>
    </row>
    <row r="101" spans="1:8" x14ac:dyDescent="0.35">
      <c r="A101" s="1">
        <v>101</v>
      </c>
      <c r="B101" t="s">
        <v>124</v>
      </c>
      <c r="C101" s="2" t="s">
        <v>12</v>
      </c>
      <c r="D101" s="3" t="s">
        <v>13</v>
      </c>
      <c r="E101" t="s">
        <v>48</v>
      </c>
      <c r="F101" s="6" t="s">
        <v>18</v>
      </c>
    </row>
    <row r="102" spans="1:8" x14ac:dyDescent="0.35">
      <c r="A102" s="1">
        <v>102</v>
      </c>
      <c r="B102" t="s">
        <v>125</v>
      </c>
      <c r="C102" s="5" t="s">
        <v>17</v>
      </c>
      <c r="D102" s="7" t="s">
        <v>29</v>
      </c>
      <c r="E102" s="8" t="s">
        <v>30</v>
      </c>
      <c r="F102" s="4" t="s">
        <v>15</v>
      </c>
    </row>
    <row r="103" spans="1:8" x14ac:dyDescent="0.35">
      <c r="A103" s="1">
        <v>103</v>
      </c>
      <c r="B103" t="s">
        <v>126</v>
      </c>
      <c r="C103" s="2" t="s">
        <v>12</v>
      </c>
      <c r="D103" s="3" t="s">
        <v>13</v>
      </c>
    </row>
    <row r="104" spans="1:8" x14ac:dyDescent="0.35">
      <c r="A104" s="1">
        <v>105</v>
      </c>
      <c r="B104" t="s">
        <v>127</v>
      </c>
      <c r="C104" s="5" t="s">
        <v>17</v>
      </c>
      <c r="D104" t="s">
        <v>23</v>
      </c>
      <c r="E104" s="6" t="s">
        <v>18</v>
      </c>
    </row>
    <row r="105" spans="1:8" x14ac:dyDescent="0.35">
      <c r="A105" s="1">
        <v>106</v>
      </c>
      <c r="B105" t="s">
        <v>128</v>
      </c>
      <c r="C105" s="5" t="s">
        <v>17</v>
      </c>
      <c r="D105" s="7" t="s">
        <v>29</v>
      </c>
      <c r="E105" s="8" t="s">
        <v>30</v>
      </c>
      <c r="F105" t="s">
        <v>23</v>
      </c>
      <c r="G105" s="6" t="s">
        <v>18</v>
      </c>
    </row>
    <row r="106" spans="1:8" x14ac:dyDescent="0.35">
      <c r="A106" s="1">
        <v>107</v>
      </c>
      <c r="B106" t="s">
        <v>129</v>
      </c>
      <c r="C106" s="7" t="s">
        <v>29</v>
      </c>
      <c r="D106" s="8" t="s">
        <v>30</v>
      </c>
      <c r="E106" s="2" t="s">
        <v>12</v>
      </c>
      <c r="F106" s="3" t="s">
        <v>13</v>
      </c>
      <c r="G106" t="s">
        <v>46</v>
      </c>
      <c r="H106" s="4" t="s">
        <v>15</v>
      </c>
    </row>
    <row r="107" spans="1:8" x14ac:dyDescent="0.35">
      <c r="A107" s="1">
        <v>108</v>
      </c>
      <c r="B107" t="s">
        <v>130</v>
      </c>
      <c r="C107" s="9" t="s">
        <v>42</v>
      </c>
      <c r="D107" s="4" t="s">
        <v>15</v>
      </c>
    </row>
    <row r="108" spans="1:8" x14ac:dyDescent="0.35">
      <c r="A108" s="1">
        <v>109</v>
      </c>
      <c r="B108" t="s">
        <v>131</v>
      </c>
      <c r="C108" s="9" t="s">
        <v>42</v>
      </c>
      <c r="D108" s="2" t="s">
        <v>12</v>
      </c>
      <c r="E108" t="s">
        <v>48</v>
      </c>
      <c r="F108" s="3" t="s">
        <v>13</v>
      </c>
    </row>
    <row r="109" spans="1:8" x14ac:dyDescent="0.35">
      <c r="A109" s="1">
        <v>110</v>
      </c>
      <c r="B109" t="s">
        <v>132</v>
      </c>
      <c r="C109" s="9" t="s">
        <v>42</v>
      </c>
      <c r="D109" s="4" t="s">
        <v>15</v>
      </c>
    </row>
    <row r="110" spans="1:8" x14ac:dyDescent="0.35">
      <c r="A110" s="1">
        <v>111</v>
      </c>
      <c r="B110" t="s">
        <v>133</v>
      </c>
      <c r="C110" s="9" t="s">
        <v>42</v>
      </c>
      <c r="D110" s="5" t="s">
        <v>17</v>
      </c>
      <c r="E110" t="s">
        <v>64</v>
      </c>
      <c r="F110" s="4" t="s">
        <v>15</v>
      </c>
    </row>
    <row r="111" spans="1:8" x14ac:dyDescent="0.35">
      <c r="A111" s="1">
        <v>112</v>
      </c>
      <c r="B111" t="s">
        <v>134</v>
      </c>
      <c r="C111" s="9" t="s">
        <v>42</v>
      </c>
      <c r="D111" s="7" t="s">
        <v>29</v>
      </c>
      <c r="E111" s="8" t="s">
        <v>30</v>
      </c>
    </row>
    <row r="112" spans="1:8" x14ac:dyDescent="0.35">
      <c r="A112" s="1">
        <v>113</v>
      </c>
      <c r="B112" t="s">
        <v>135</v>
      </c>
      <c r="C112" s="9" t="s">
        <v>42</v>
      </c>
      <c r="D112" s="5" t="s">
        <v>17</v>
      </c>
    </row>
    <row r="113" spans="1:6" x14ac:dyDescent="0.35">
      <c r="A113" s="1">
        <v>114</v>
      </c>
      <c r="B113" t="s">
        <v>136</v>
      </c>
      <c r="C113" s="2" t="s">
        <v>12</v>
      </c>
      <c r="D113" s="3" t="s">
        <v>13</v>
      </c>
      <c r="E113" t="s">
        <v>23</v>
      </c>
      <c r="F113" s="6" t="s">
        <v>18</v>
      </c>
    </row>
    <row r="114" spans="1:6" x14ac:dyDescent="0.35">
      <c r="A114" s="1">
        <v>115</v>
      </c>
      <c r="B114" t="s">
        <v>137</v>
      </c>
      <c r="C114" s="6" t="s">
        <v>18</v>
      </c>
    </row>
    <row r="115" spans="1:6" x14ac:dyDescent="0.35">
      <c r="A115" s="1">
        <v>116</v>
      </c>
      <c r="B115" t="s">
        <v>138</v>
      </c>
      <c r="C115" t="s">
        <v>34</v>
      </c>
      <c r="D115" s="6" t="s">
        <v>18</v>
      </c>
    </row>
    <row r="116" spans="1:6" x14ac:dyDescent="0.35">
      <c r="A116" s="1">
        <v>117</v>
      </c>
      <c r="B116" t="s">
        <v>139</v>
      </c>
      <c r="C116" s="5" t="s">
        <v>17</v>
      </c>
      <c r="D116" s="6" t="s">
        <v>18</v>
      </c>
    </row>
    <row r="117" spans="1:6" x14ac:dyDescent="0.35">
      <c r="A117" s="1">
        <v>118</v>
      </c>
      <c r="B117" t="s">
        <v>140</v>
      </c>
      <c r="C117" s="5" t="s">
        <v>17</v>
      </c>
      <c r="D117" s="6" t="s">
        <v>18</v>
      </c>
    </row>
    <row r="118" spans="1:6" x14ac:dyDescent="0.35">
      <c r="A118" s="1">
        <v>119</v>
      </c>
      <c r="B118" t="s">
        <v>141</v>
      </c>
      <c r="C118" s="6" t="s">
        <v>18</v>
      </c>
    </row>
    <row r="119" spans="1:6" x14ac:dyDescent="0.35">
      <c r="A119" s="1">
        <v>120</v>
      </c>
      <c r="B119" t="s">
        <v>142</v>
      </c>
      <c r="C119" s="2" t="s">
        <v>12</v>
      </c>
      <c r="D119" s="3" t="s">
        <v>13</v>
      </c>
      <c r="E119" s="4" t="s">
        <v>15</v>
      </c>
    </row>
    <row r="120" spans="1:6" x14ac:dyDescent="0.35">
      <c r="A120" s="1">
        <v>121</v>
      </c>
      <c r="B120" t="s">
        <v>143</v>
      </c>
      <c r="C120" t="s">
        <v>64</v>
      </c>
      <c r="D120" s="6" t="s">
        <v>18</v>
      </c>
    </row>
    <row r="121" spans="1:6" x14ac:dyDescent="0.35">
      <c r="A121" s="1">
        <v>122</v>
      </c>
      <c r="B121" t="s">
        <v>144</v>
      </c>
      <c r="C121" s="2" t="s">
        <v>12</v>
      </c>
      <c r="D121" s="3" t="s">
        <v>13</v>
      </c>
      <c r="E121" s="4" t="s">
        <v>15</v>
      </c>
    </row>
    <row r="122" spans="1:6" x14ac:dyDescent="0.35">
      <c r="A122" s="1">
        <v>123</v>
      </c>
      <c r="B122" t="s">
        <v>145</v>
      </c>
      <c r="C122" s="7" t="s">
        <v>29</v>
      </c>
      <c r="D122" s="8" t="s">
        <v>30</v>
      </c>
      <c r="E122" s="6" t="s">
        <v>18</v>
      </c>
    </row>
    <row r="123" spans="1:6" x14ac:dyDescent="0.35">
      <c r="A123" s="1">
        <v>124</v>
      </c>
      <c r="B123" t="s">
        <v>146</v>
      </c>
      <c r="C123" s="6" t="s">
        <v>18</v>
      </c>
    </row>
    <row r="124" spans="1:6" x14ac:dyDescent="0.35">
      <c r="A124" s="1">
        <v>125</v>
      </c>
      <c r="B124" t="s">
        <v>147</v>
      </c>
      <c r="C124" s="6" t="s">
        <v>18</v>
      </c>
    </row>
    <row r="125" spans="1:6" x14ac:dyDescent="0.35">
      <c r="A125" s="1">
        <v>126</v>
      </c>
      <c r="B125" t="s">
        <v>148</v>
      </c>
      <c r="C125" s="5" t="s">
        <v>17</v>
      </c>
      <c r="D125" t="s">
        <v>64</v>
      </c>
    </row>
    <row r="126" spans="1:6" x14ac:dyDescent="0.35">
      <c r="A126" s="1">
        <v>127</v>
      </c>
      <c r="B126" t="s">
        <v>149</v>
      </c>
      <c r="C126" s="2" t="s">
        <v>12</v>
      </c>
      <c r="D126" s="3" t="s">
        <v>13</v>
      </c>
      <c r="E126" t="s">
        <v>48</v>
      </c>
      <c r="F126" s="4" t="s">
        <v>15</v>
      </c>
    </row>
    <row r="127" spans="1:6" x14ac:dyDescent="0.35">
      <c r="A127" s="1">
        <v>128</v>
      </c>
      <c r="B127" t="s">
        <v>150</v>
      </c>
      <c r="C127" t="s">
        <v>23</v>
      </c>
      <c r="D127" s="6" t="s">
        <v>18</v>
      </c>
    </row>
    <row r="128" spans="1:6" x14ac:dyDescent="0.35">
      <c r="A128" s="1">
        <v>129</v>
      </c>
      <c r="B128" t="s">
        <v>151</v>
      </c>
      <c r="C128" s="2" t="s">
        <v>12</v>
      </c>
      <c r="D128" s="3" t="s">
        <v>13</v>
      </c>
      <c r="E128" t="s">
        <v>23</v>
      </c>
      <c r="F128" s="6" t="s">
        <v>18</v>
      </c>
    </row>
    <row r="129" spans="1:7" x14ac:dyDescent="0.35">
      <c r="A129" s="1">
        <v>130</v>
      </c>
      <c r="B129" t="s">
        <v>152</v>
      </c>
      <c r="C129" s="9" t="s">
        <v>42</v>
      </c>
      <c r="D129" s="2" t="s">
        <v>12</v>
      </c>
      <c r="E129" s="3" t="s">
        <v>13</v>
      </c>
    </row>
    <row r="130" spans="1:7" x14ac:dyDescent="0.35">
      <c r="A130" s="1">
        <v>131</v>
      </c>
      <c r="B130" t="s">
        <v>13</v>
      </c>
      <c r="C130" s="2" t="s">
        <v>12</v>
      </c>
      <c r="D130" s="3" t="s">
        <v>13</v>
      </c>
      <c r="E130" t="s">
        <v>48</v>
      </c>
    </row>
    <row r="131" spans="1:7" x14ac:dyDescent="0.35">
      <c r="A131" s="1">
        <v>132</v>
      </c>
      <c r="B131" t="s">
        <v>153</v>
      </c>
      <c r="C131" t="s">
        <v>34</v>
      </c>
      <c r="D131" s="6" t="s">
        <v>18</v>
      </c>
    </row>
    <row r="132" spans="1:7" x14ac:dyDescent="0.35">
      <c r="A132" s="1">
        <v>133</v>
      </c>
      <c r="B132" t="s">
        <v>154</v>
      </c>
      <c r="C132" s="2" t="s">
        <v>12</v>
      </c>
      <c r="D132" s="3" t="s">
        <v>13</v>
      </c>
      <c r="E132" t="s">
        <v>31</v>
      </c>
    </row>
    <row r="133" spans="1:7" x14ac:dyDescent="0.35">
      <c r="A133" s="1">
        <v>134</v>
      </c>
      <c r="B133" t="s">
        <v>155</v>
      </c>
      <c r="C133" s="5" t="s">
        <v>17</v>
      </c>
      <c r="D133" s="6" t="s">
        <v>18</v>
      </c>
    </row>
    <row r="134" spans="1:7" x14ac:dyDescent="0.35">
      <c r="A134" s="1">
        <v>135</v>
      </c>
      <c r="B134" t="s">
        <v>156</v>
      </c>
      <c r="C134" s="5" t="s">
        <v>17</v>
      </c>
      <c r="D134" s="4" t="s">
        <v>15</v>
      </c>
    </row>
    <row r="135" spans="1:7" x14ac:dyDescent="0.35">
      <c r="A135" s="1">
        <v>136</v>
      </c>
      <c r="B135" t="s">
        <v>157</v>
      </c>
      <c r="C135" s="5" t="s">
        <v>17</v>
      </c>
      <c r="D135" t="s">
        <v>23</v>
      </c>
      <c r="E135" s="6" t="s">
        <v>18</v>
      </c>
    </row>
    <row r="136" spans="1:7" x14ac:dyDescent="0.35">
      <c r="A136" s="1">
        <v>137</v>
      </c>
      <c r="B136" t="s">
        <v>158</v>
      </c>
      <c r="C136" s="6" t="s">
        <v>18</v>
      </c>
      <c r="D136" t="s">
        <v>34</v>
      </c>
    </row>
    <row r="137" spans="1:7" x14ac:dyDescent="0.35">
      <c r="A137" s="1">
        <v>138</v>
      </c>
      <c r="B137" t="s">
        <v>159</v>
      </c>
      <c r="C137" s="2" t="s">
        <v>12</v>
      </c>
      <c r="D137" s="3" t="s">
        <v>13</v>
      </c>
      <c r="E137" t="s">
        <v>48</v>
      </c>
      <c r="F137" t="s">
        <v>46</v>
      </c>
      <c r="G137" s="6" t="s">
        <v>18</v>
      </c>
    </row>
    <row r="138" spans="1:7" x14ac:dyDescent="0.35">
      <c r="A138" s="1">
        <v>139</v>
      </c>
      <c r="B138" t="s">
        <v>160</v>
      </c>
      <c r="C138" s="5" t="s">
        <v>17</v>
      </c>
      <c r="D138" t="s">
        <v>48</v>
      </c>
      <c r="E138" s="4" t="s">
        <v>15</v>
      </c>
    </row>
    <row r="139" spans="1:7" x14ac:dyDescent="0.35">
      <c r="A139" s="1">
        <v>140</v>
      </c>
      <c r="B139" t="s">
        <v>161</v>
      </c>
      <c r="C139" s="2" t="s">
        <v>12</v>
      </c>
      <c r="D139" s="3" t="s">
        <v>13</v>
      </c>
      <c r="E139" t="s">
        <v>46</v>
      </c>
    </row>
    <row r="140" spans="1:7" x14ac:dyDescent="0.35">
      <c r="A140" s="1">
        <v>141</v>
      </c>
      <c r="B140" t="s">
        <v>162</v>
      </c>
      <c r="C140" s="5" t="s">
        <v>17</v>
      </c>
      <c r="D140" s="6" t="s">
        <v>18</v>
      </c>
    </row>
    <row r="141" spans="1:7" x14ac:dyDescent="0.35">
      <c r="A141" s="1">
        <v>142</v>
      </c>
      <c r="B141" t="s">
        <v>163</v>
      </c>
      <c r="C141" s="2" t="s">
        <v>12</v>
      </c>
      <c r="D141" s="3" t="s">
        <v>13</v>
      </c>
      <c r="E141" t="s">
        <v>48</v>
      </c>
    </row>
    <row r="142" spans="1:7" x14ac:dyDescent="0.35">
      <c r="A142" s="1">
        <v>143</v>
      </c>
      <c r="B142" t="s">
        <v>164</v>
      </c>
      <c r="C142" s="2" t="s">
        <v>12</v>
      </c>
      <c r="D142" s="3" t="s">
        <v>13</v>
      </c>
      <c r="E142" s="4" t="s">
        <v>15</v>
      </c>
    </row>
    <row r="143" spans="1:7" x14ac:dyDescent="0.35">
      <c r="A143" s="1">
        <v>144</v>
      </c>
      <c r="B143" t="s">
        <v>165</v>
      </c>
      <c r="C143" s="9" t="s">
        <v>42</v>
      </c>
    </row>
    <row r="144" spans="1:7" x14ac:dyDescent="0.35">
      <c r="A144" s="1">
        <v>145</v>
      </c>
      <c r="B144" t="s">
        <v>166</v>
      </c>
      <c r="C144" t="s">
        <v>31</v>
      </c>
      <c r="D144" t="s">
        <v>34</v>
      </c>
    </row>
    <row r="145" spans="1:6" x14ac:dyDescent="0.35">
      <c r="A145" s="1">
        <v>146</v>
      </c>
      <c r="B145" t="s">
        <v>167</v>
      </c>
      <c r="C145" s="5" t="s">
        <v>17</v>
      </c>
    </row>
    <row r="146" spans="1:6" x14ac:dyDescent="0.35">
      <c r="A146" s="1">
        <v>147</v>
      </c>
      <c r="B146" t="s">
        <v>168</v>
      </c>
      <c r="C146" s="5" t="s">
        <v>17</v>
      </c>
      <c r="D146" s="6" t="s">
        <v>18</v>
      </c>
    </row>
    <row r="147" spans="1:6" x14ac:dyDescent="0.35">
      <c r="A147" s="1">
        <v>148</v>
      </c>
      <c r="B147" t="s">
        <v>169</v>
      </c>
      <c r="C147" s="4" t="s">
        <v>15</v>
      </c>
    </row>
    <row r="148" spans="1:6" x14ac:dyDescent="0.35">
      <c r="A148" s="1">
        <v>149</v>
      </c>
      <c r="B148" t="s">
        <v>170</v>
      </c>
      <c r="C148" s="9" t="s">
        <v>42</v>
      </c>
    </row>
    <row r="149" spans="1:6" x14ac:dyDescent="0.35">
      <c r="A149" s="1">
        <v>150</v>
      </c>
      <c r="B149" t="s">
        <v>171</v>
      </c>
      <c r="C149" t="s">
        <v>23</v>
      </c>
      <c r="D149" s="6" t="s">
        <v>18</v>
      </c>
    </row>
    <row r="150" spans="1:6" x14ac:dyDescent="0.35">
      <c r="A150" s="1">
        <v>151</v>
      </c>
      <c r="B150" t="s">
        <v>172</v>
      </c>
      <c r="C150" s="4" t="s">
        <v>15</v>
      </c>
    </row>
    <row r="151" spans="1:6" x14ac:dyDescent="0.35">
      <c r="A151" s="1">
        <v>152</v>
      </c>
      <c r="B151" t="s">
        <v>173</v>
      </c>
      <c r="C151" s="6" t="s">
        <v>18</v>
      </c>
    </row>
    <row r="152" spans="1:6" x14ac:dyDescent="0.35">
      <c r="A152" s="1">
        <v>153</v>
      </c>
      <c r="B152" t="s">
        <v>174</v>
      </c>
      <c r="C152" s="5" t="s">
        <v>17</v>
      </c>
      <c r="D152" s="6" t="s">
        <v>18</v>
      </c>
    </row>
    <row r="153" spans="1:6" x14ac:dyDescent="0.35">
      <c r="A153" s="1">
        <v>154</v>
      </c>
      <c r="B153" t="s">
        <v>175</v>
      </c>
      <c r="C153" s="9" t="s">
        <v>42</v>
      </c>
      <c r="D153" t="s">
        <v>46</v>
      </c>
      <c r="E153" s="6" t="s">
        <v>18</v>
      </c>
    </row>
    <row r="154" spans="1:6" x14ac:dyDescent="0.35">
      <c r="A154" s="1">
        <v>155</v>
      </c>
      <c r="B154" t="s">
        <v>176</v>
      </c>
      <c r="C154" s="9" t="s">
        <v>42</v>
      </c>
      <c r="D154" s="5" t="s">
        <v>17</v>
      </c>
      <c r="E154" t="s">
        <v>64</v>
      </c>
    </row>
    <row r="155" spans="1:6" x14ac:dyDescent="0.35">
      <c r="A155" s="1">
        <v>156</v>
      </c>
      <c r="B155" t="s">
        <v>177</v>
      </c>
      <c r="C155" s="9" t="s">
        <v>42</v>
      </c>
      <c r="D155" s="5" t="s">
        <v>17</v>
      </c>
      <c r="E155" t="s">
        <v>64</v>
      </c>
    </row>
    <row r="156" spans="1:6" x14ac:dyDescent="0.35">
      <c r="A156" s="1">
        <v>157</v>
      </c>
      <c r="B156" t="s">
        <v>178</v>
      </c>
      <c r="C156" s="2" t="s">
        <v>12</v>
      </c>
      <c r="D156" s="3" t="s">
        <v>13</v>
      </c>
      <c r="E156" s="6" t="s">
        <v>18</v>
      </c>
      <c r="F156" t="s">
        <v>34</v>
      </c>
    </row>
    <row r="157" spans="1:6" x14ac:dyDescent="0.35">
      <c r="A157" s="1">
        <v>158</v>
      </c>
      <c r="B157" t="s">
        <v>179</v>
      </c>
      <c r="C157" s="5" t="s">
        <v>17</v>
      </c>
      <c r="D157" s="6" t="s">
        <v>18</v>
      </c>
    </row>
    <row r="158" spans="1:6" x14ac:dyDescent="0.35">
      <c r="A158" s="1">
        <v>159</v>
      </c>
      <c r="B158" t="s">
        <v>180</v>
      </c>
      <c r="C158" s="5" t="s">
        <v>17</v>
      </c>
      <c r="D158" s="6" t="s">
        <v>18</v>
      </c>
    </row>
    <row r="159" spans="1:6" x14ac:dyDescent="0.35">
      <c r="A159" s="1">
        <v>160</v>
      </c>
      <c r="B159" t="s">
        <v>181</v>
      </c>
      <c r="C159" s="9" t="s">
        <v>42</v>
      </c>
      <c r="D159" s="2" t="s">
        <v>12</v>
      </c>
      <c r="E159" s="3" t="s">
        <v>13</v>
      </c>
      <c r="F159" t="s">
        <v>64</v>
      </c>
    </row>
    <row r="160" spans="1:6" x14ac:dyDescent="0.35">
      <c r="A160" s="1">
        <v>161</v>
      </c>
      <c r="B160" t="s">
        <v>182</v>
      </c>
      <c r="C160" s="5" t="s">
        <v>17</v>
      </c>
      <c r="D160" t="s">
        <v>23</v>
      </c>
      <c r="E160" s="6" t="s">
        <v>18</v>
      </c>
    </row>
    <row r="161" spans="1:9" x14ac:dyDescent="0.35">
      <c r="A161" s="1">
        <v>162</v>
      </c>
      <c r="B161" t="s">
        <v>183</v>
      </c>
      <c r="C161" s="7" t="s">
        <v>29</v>
      </c>
      <c r="D161" s="8" t="s">
        <v>30</v>
      </c>
      <c r="E161" s="2" t="s">
        <v>12</v>
      </c>
      <c r="F161" s="3" t="s">
        <v>13</v>
      </c>
      <c r="G161" t="s">
        <v>48</v>
      </c>
      <c r="H161" s="6" t="s">
        <v>18</v>
      </c>
    </row>
    <row r="162" spans="1:9" x14ac:dyDescent="0.35">
      <c r="A162" s="1">
        <v>163</v>
      </c>
      <c r="B162" t="s">
        <v>184</v>
      </c>
      <c r="C162" s="9" t="s">
        <v>42</v>
      </c>
      <c r="D162" s="7" t="s">
        <v>29</v>
      </c>
      <c r="E162" s="8" t="s">
        <v>30</v>
      </c>
      <c r="F162" s="2" t="s">
        <v>12</v>
      </c>
      <c r="G162" s="3" t="s">
        <v>13</v>
      </c>
      <c r="H162" t="s">
        <v>46</v>
      </c>
      <c r="I162" s="4" t="s">
        <v>15</v>
      </c>
    </row>
    <row r="163" spans="1:9" x14ac:dyDescent="0.35">
      <c r="A163" s="1">
        <v>164</v>
      </c>
      <c r="B163" t="s">
        <v>185</v>
      </c>
      <c r="C163" s="7" t="s">
        <v>29</v>
      </c>
      <c r="D163" s="8" t="s">
        <v>30</v>
      </c>
      <c r="E163" t="s">
        <v>31</v>
      </c>
    </row>
    <row r="164" spans="1:9" x14ac:dyDescent="0.35">
      <c r="A164" s="1">
        <v>165</v>
      </c>
      <c r="B164" t="s">
        <v>186</v>
      </c>
      <c r="C164" s="7" t="s">
        <v>29</v>
      </c>
      <c r="D164" s="8" t="s">
        <v>30</v>
      </c>
      <c r="E164" t="s">
        <v>31</v>
      </c>
    </row>
    <row r="165" spans="1:9" x14ac:dyDescent="0.35">
      <c r="A165" s="1">
        <v>166</v>
      </c>
      <c r="B165" t="s">
        <v>187</v>
      </c>
      <c r="C165" s="2" t="s">
        <v>12</v>
      </c>
      <c r="D165" s="3" t="s">
        <v>13</v>
      </c>
      <c r="E165" t="s">
        <v>23</v>
      </c>
      <c r="F165" t="s">
        <v>48</v>
      </c>
      <c r="G165" s="6" t="s">
        <v>18</v>
      </c>
    </row>
    <row r="166" spans="1:9" x14ac:dyDescent="0.35">
      <c r="A166" s="1">
        <v>167</v>
      </c>
      <c r="B166" t="s">
        <v>188</v>
      </c>
      <c r="C166" s="2" t="s">
        <v>12</v>
      </c>
      <c r="D166" s="3" t="s">
        <v>13</v>
      </c>
    </row>
    <row r="167" spans="1:9" x14ac:dyDescent="0.35">
      <c r="A167" s="1">
        <v>168</v>
      </c>
      <c r="B167" t="s">
        <v>189</v>
      </c>
      <c r="C167" s="7" t="s">
        <v>29</v>
      </c>
      <c r="D167" s="8" t="s">
        <v>30</v>
      </c>
      <c r="E167" s="4" t="s">
        <v>15</v>
      </c>
    </row>
    <row r="168" spans="1:9" x14ac:dyDescent="0.35">
      <c r="A168" s="1">
        <v>169</v>
      </c>
      <c r="B168" t="s">
        <v>190</v>
      </c>
      <c r="C168" s="2" t="s">
        <v>12</v>
      </c>
      <c r="D168" s="3" t="s">
        <v>13</v>
      </c>
    </row>
    <row r="169" spans="1:9" x14ac:dyDescent="0.35">
      <c r="A169" s="1">
        <v>170</v>
      </c>
      <c r="B169" t="s">
        <v>191</v>
      </c>
      <c r="C169" s="7" t="s">
        <v>29</v>
      </c>
      <c r="D169" s="8" t="s">
        <v>30</v>
      </c>
      <c r="E169" s="4" t="s">
        <v>15</v>
      </c>
      <c r="F169" s="6" t="s">
        <v>18</v>
      </c>
    </row>
    <row r="170" spans="1:9" x14ac:dyDescent="0.35">
      <c r="A170" s="1">
        <v>171</v>
      </c>
      <c r="B170" t="s">
        <v>192</v>
      </c>
      <c r="C170" s="9" t="s">
        <v>42</v>
      </c>
      <c r="D170" s="7" t="s">
        <v>29</v>
      </c>
      <c r="E170" s="8" t="s">
        <v>30</v>
      </c>
    </row>
    <row r="171" spans="1:9" x14ac:dyDescent="0.35">
      <c r="A171" s="1">
        <v>172</v>
      </c>
      <c r="B171" t="s">
        <v>193</v>
      </c>
      <c r="C171" s="7" t="s">
        <v>29</v>
      </c>
      <c r="D171" s="8" t="s">
        <v>30</v>
      </c>
      <c r="E171" s="4" t="s">
        <v>15</v>
      </c>
    </row>
    <row r="172" spans="1:9" x14ac:dyDescent="0.35">
      <c r="A172" s="1">
        <v>173</v>
      </c>
      <c r="B172" t="s">
        <v>194</v>
      </c>
      <c r="C172" s="4" t="s">
        <v>15</v>
      </c>
    </row>
    <row r="173" spans="1:9" x14ac:dyDescent="0.35">
      <c r="A173" s="1">
        <v>174</v>
      </c>
      <c r="B173" t="s">
        <v>195</v>
      </c>
      <c r="C173" s="7" t="s">
        <v>29</v>
      </c>
      <c r="D173" s="8" t="s">
        <v>30</v>
      </c>
      <c r="E173" t="s">
        <v>31</v>
      </c>
    </row>
    <row r="174" spans="1:9" x14ac:dyDescent="0.35">
      <c r="A174" s="1">
        <v>175</v>
      </c>
      <c r="B174" t="s">
        <v>196</v>
      </c>
      <c r="C174" s="5" t="s">
        <v>17</v>
      </c>
      <c r="D174" s="6" t="s">
        <v>18</v>
      </c>
    </row>
    <row r="175" spans="1:9" x14ac:dyDescent="0.35">
      <c r="A175" s="1">
        <v>176</v>
      </c>
      <c r="B175" t="s">
        <v>197</v>
      </c>
      <c r="C175" t="s">
        <v>23</v>
      </c>
      <c r="D175" s="6" t="s">
        <v>18</v>
      </c>
    </row>
    <row r="176" spans="1:9" x14ac:dyDescent="0.35">
      <c r="A176" s="1">
        <v>177</v>
      </c>
      <c r="B176" t="s">
        <v>198</v>
      </c>
      <c r="C176" t="s">
        <v>23</v>
      </c>
      <c r="D176" t="s">
        <v>46</v>
      </c>
      <c r="E176" s="6" t="s">
        <v>18</v>
      </c>
    </row>
    <row r="177" spans="1:5" x14ac:dyDescent="0.35">
      <c r="A177" s="1">
        <v>178</v>
      </c>
      <c r="B177" t="s">
        <v>199</v>
      </c>
      <c r="C177" s="5" t="s">
        <v>17</v>
      </c>
      <c r="D177" t="s">
        <v>23</v>
      </c>
      <c r="E177" s="4" t="s">
        <v>15</v>
      </c>
    </row>
    <row r="178" spans="1:5" x14ac:dyDescent="0.35">
      <c r="A178" s="10">
        <v>179</v>
      </c>
      <c r="B178" s="11" t="s">
        <v>200</v>
      </c>
      <c r="C178" s="5"/>
      <c r="E178" s="4"/>
    </row>
    <row r="179" spans="1:5" x14ac:dyDescent="0.35">
      <c r="A179" s="12">
        <v>180</v>
      </c>
      <c r="B179" s="13" t="s">
        <v>201</v>
      </c>
      <c r="C179" s="5"/>
      <c r="E179" s="4"/>
    </row>
    <row r="180" spans="1:5" x14ac:dyDescent="0.35">
      <c r="A180" s="10">
        <v>181</v>
      </c>
      <c r="B180" s="11" t="s">
        <v>202</v>
      </c>
      <c r="C180" s="2" t="s">
        <v>12</v>
      </c>
      <c r="E180" s="4"/>
    </row>
    <row r="181" spans="1:5" x14ac:dyDescent="0.35">
      <c r="A181" s="12">
        <v>182</v>
      </c>
      <c r="B181" s="13" t="s">
        <v>203</v>
      </c>
      <c r="C181" s="5"/>
      <c r="E181" s="4"/>
    </row>
    <row r="182" spans="1:5" x14ac:dyDescent="0.35">
      <c r="A182" s="10">
        <v>183</v>
      </c>
      <c r="B182" s="11" t="s">
        <v>204</v>
      </c>
      <c r="C182" s="5"/>
      <c r="E182" s="4"/>
    </row>
    <row r="183" spans="1:5" x14ac:dyDescent="0.35">
      <c r="A183" s="12">
        <v>185</v>
      </c>
      <c r="B183" s="13" t="s">
        <v>205</v>
      </c>
      <c r="C183" s="5"/>
      <c r="E183" s="4"/>
    </row>
    <row r="184" spans="1:5" x14ac:dyDescent="0.35">
      <c r="A184" s="10">
        <v>186</v>
      </c>
      <c r="B184" s="11" t="s">
        <v>206</v>
      </c>
      <c r="C184" s="5"/>
      <c r="E184" s="4"/>
    </row>
    <row r="185" spans="1:5" x14ac:dyDescent="0.35">
      <c r="A185" s="12">
        <v>187</v>
      </c>
      <c r="B185" s="13" t="s">
        <v>207</v>
      </c>
      <c r="C185" s="5"/>
      <c r="E185" s="4"/>
    </row>
    <row r="186" spans="1:5" x14ac:dyDescent="0.35">
      <c r="A186" s="10">
        <v>188</v>
      </c>
      <c r="B186" s="11" t="s">
        <v>208</v>
      </c>
      <c r="C186" s="5" t="s">
        <v>30</v>
      </c>
      <c r="D186" t="s">
        <v>209</v>
      </c>
      <c r="E186" s="4" t="s">
        <v>12</v>
      </c>
    </row>
    <row r="187" spans="1:5" x14ac:dyDescent="0.35">
      <c r="A187" s="12">
        <v>189</v>
      </c>
      <c r="B187" s="13" t="s">
        <v>210</v>
      </c>
      <c r="C187" s="5"/>
      <c r="E187" s="4"/>
    </row>
    <row r="188" spans="1:5" x14ac:dyDescent="0.35">
      <c r="A188" s="10">
        <v>191</v>
      </c>
      <c r="B188" s="11" t="s">
        <v>211</v>
      </c>
      <c r="C188" s="5"/>
      <c r="E188" s="4"/>
    </row>
    <row r="189" spans="1:5" x14ac:dyDescent="0.35">
      <c r="A189" s="12">
        <v>192</v>
      </c>
      <c r="B189" s="13" t="s">
        <v>211</v>
      </c>
      <c r="C189" s="5" t="s">
        <v>212</v>
      </c>
      <c r="E189" s="4"/>
    </row>
    <row r="190" spans="1:5" x14ac:dyDescent="0.35">
      <c r="A190" s="10">
        <v>193</v>
      </c>
      <c r="B190" s="11" t="s">
        <v>213</v>
      </c>
      <c r="C190" s="5"/>
      <c r="E190" s="4"/>
    </row>
    <row r="191" spans="1:5" x14ac:dyDescent="0.35">
      <c r="A191" s="12">
        <v>194</v>
      </c>
      <c r="B191" s="13" t="s">
        <v>214</v>
      </c>
      <c r="C191" s="5"/>
      <c r="E191" s="4"/>
    </row>
    <row r="192" spans="1:5" x14ac:dyDescent="0.35">
      <c r="A192" s="10">
        <v>197</v>
      </c>
      <c r="B192" s="11" t="s">
        <v>215</v>
      </c>
      <c r="C192" s="5"/>
      <c r="E192" s="4"/>
    </row>
    <row r="193" spans="1:5" x14ac:dyDescent="0.35">
      <c r="A193" s="12">
        <v>200</v>
      </c>
      <c r="B193" s="13" t="s">
        <v>216</v>
      </c>
      <c r="C193" s="5"/>
      <c r="E193" s="4"/>
    </row>
    <row r="194" spans="1:5" x14ac:dyDescent="0.35">
      <c r="A194" s="10">
        <v>204</v>
      </c>
      <c r="B194" s="11" t="s">
        <v>217</v>
      </c>
      <c r="C194" s="5" t="s">
        <v>29</v>
      </c>
      <c r="D194" t="s">
        <v>30</v>
      </c>
      <c r="E194" s="4"/>
    </row>
    <row r="195" spans="1:5" x14ac:dyDescent="0.35">
      <c r="A195" s="12">
        <v>205</v>
      </c>
      <c r="B195" s="13" t="s">
        <v>218</v>
      </c>
      <c r="C195" s="5" t="s">
        <v>12</v>
      </c>
      <c r="E195" s="4"/>
    </row>
    <row r="196" spans="1:5" x14ac:dyDescent="0.35">
      <c r="A196" s="10">
        <v>206</v>
      </c>
      <c r="B196" s="11" t="s">
        <v>219</v>
      </c>
      <c r="C196" s="5" t="s">
        <v>12</v>
      </c>
      <c r="E196" s="4"/>
    </row>
    <row r="197" spans="1:5" x14ac:dyDescent="0.35">
      <c r="A197" s="12">
        <v>208</v>
      </c>
      <c r="B197" s="13" t="s">
        <v>220</v>
      </c>
      <c r="C197" s="5"/>
      <c r="E197" s="4"/>
    </row>
    <row r="198" spans="1:5" x14ac:dyDescent="0.35">
      <c r="A198" s="10">
        <v>209</v>
      </c>
      <c r="B198" s="11" t="s">
        <v>221</v>
      </c>
      <c r="C198" s="5"/>
      <c r="E198" s="4"/>
    </row>
    <row r="199" spans="1:5" x14ac:dyDescent="0.35">
      <c r="A199" s="12">
        <v>210</v>
      </c>
      <c r="B199" s="13" t="s">
        <v>222</v>
      </c>
      <c r="C199" s="5"/>
      <c r="E199" s="4"/>
    </row>
    <row r="200" spans="1:5" x14ac:dyDescent="0.35">
      <c r="A200" s="10">
        <v>211</v>
      </c>
      <c r="B200" s="11" t="s">
        <v>223</v>
      </c>
      <c r="C200" s="5"/>
      <c r="E200" s="4"/>
    </row>
    <row r="201" spans="1:5" x14ac:dyDescent="0.35">
      <c r="A201" s="12">
        <v>212</v>
      </c>
      <c r="B201" s="13" t="s">
        <v>224</v>
      </c>
      <c r="C201" s="5"/>
      <c r="E201" s="4"/>
    </row>
    <row r="202" spans="1:5" x14ac:dyDescent="0.35">
      <c r="A202" s="10">
        <v>214</v>
      </c>
      <c r="B202" s="11" t="s">
        <v>225</v>
      </c>
      <c r="C202" s="5"/>
      <c r="E202" s="4"/>
    </row>
    <row r="203" spans="1:5" x14ac:dyDescent="0.35">
      <c r="A203" s="12">
        <v>215</v>
      </c>
      <c r="B203" s="13" t="s">
        <v>226</v>
      </c>
      <c r="C203" s="5"/>
      <c r="E203" s="4"/>
    </row>
    <row r="204" spans="1:5" x14ac:dyDescent="0.35">
      <c r="A204" s="10">
        <v>216</v>
      </c>
      <c r="B204" s="11" t="s">
        <v>227</v>
      </c>
      <c r="C204" s="5"/>
      <c r="E204" s="4"/>
    </row>
    <row r="205" spans="1:5" x14ac:dyDescent="0.35">
      <c r="A205" s="12">
        <v>217</v>
      </c>
      <c r="B205" s="13" t="s">
        <v>228</v>
      </c>
      <c r="C205" s="5"/>
      <c r="E205" s="4"/>
    </row>
    <row r="206" spans="1:5" x14ac:dyDescent="0.35">
      <c r="A206" s="10">
        <v>218</v>
      </c>
      <c r="B206" s="11" t="s">
        <v>229</v>
      </c>
      <c r="C206" s="5"/>
      <c r="E206" s="4"/>
    </row>
    <row r="207" spans="1:5" x14ac:dyDescent="0.35">
      <c r="A207" s="12">
        <v>219</v>
      </c>
      <c r="B207" s="13" t="s">
        <v>230</v>
      </c>
      <c r="C207" s="5"/>
      <c r="E207" s="4"/>
    </row>
    <row r="208" spans="1:5" x14ac:dyDescent="0.35">
      <c r="A208" s="10">
        <v>220</v>
      </c>
      <c r="B208" s="11" t="s">
        <v>231</v>
      </c>
      <c r="C208" s="5"/>
      <c r="E208" s="4"/>
    </row>
    <row r="209" spans="1:6" x14ac:dyDescent="0.35">
      <c r="A209" s="14">
        <v>221</v>
      </c>
      <c r="B209" s="15" t="s">
        <v>232</v>
      </c>
      <c r="C209" s="5"/>
      <c r="E209" s="4"/>
    </row>
    <row r="210" spans="1:6" x14ac:dyDescent="0.35">
      <c r="A210" s="16">
        <v>222</v>
      </c>
      <c r="B210" s="17" t="s">
        <v>233</v>
      </c>
      <c r="C210" t="s">
        <v>48</v>
      </c>
      <c r="D210" s="6" t="s">
        <v>18</v>
      </c>
    </row>
    <row r="211" spans="1:6" x14ac:dyDescent="0.35">
      <c r="A211" s="14">
        <v>223</v>
      </c>
      <c r="B211" s="15" t="s">
        <v>234</v>
      </c>
      <c r="C211" s="9" t="s">
        <v>42</v>
      </c>
      <c r="D211" s="6" t="s">
        <v>18</v>
      </c>
    </row>
    <row r="212" spans="1:6" x14ac:dyDescent="0.35">
      <c r="A212" s="16">
        <v>224</v>
      </c>
      <c r="B212" s="17" t="s">
        <v>235</v>
      </c>
      <c r="C212" t="s">
        <v>48</v>
      </c>
      <c r="D212" s="4" t="s">
        <v>15</v>
      </c>
    </row>
    <row r="213" spans="1:6" x14ac:dyDescent="0.35">
      <c r="A213" s="14">
        <v>225</v>
      </c>
      <c r="B213" s="15" t="s">
        <v>236</v>
      </c>
      <c r="C213" s="4" t="s">
        <v>15</v>
      </c>
    </row>
    <row r="214" spans="1:6" x14ac:dyDescent="0.35">
      <c r="A214" s="16">
        <v>226</v>
      </c>
      <c r="B214" s="17" t="s">
        <v>237</v>
      </c>
      <c r="C214" s="5" t="s">
        <v>17</v>
      </c>
    </row>
    <row r="215" spans="1:6" x14ac:dyDescent="0.35">
      <c r="A215" s="14">
        <v>227</v>
      </c>
      <c r="B215" s="15" t="s">
        <v>238</v>
      </c>
      <c r="C215" s="5"/>
    </row>
    <row r="216" spans="1:6" x14ac:dyDescent="0.35">
      <c r="A216" s="16">
        <v>228</v>
      </c>
      <c r="B216" s="17" t="s">
        <v>239</v>
      </c>
      <c r="C216" s="6" t="s">
        <v>18</v>
      </c>
    </row>
    <row r="217" spans="1:6" x14ac:dyDescent="0.35">
      <c r="A217" s="14">
        <v>229</v>
      </c>
      <c r="B217" s="15" t="s">
        <v>240</v>
      </c>
      <c r="C217" s="4" t="s">
        <v>15</v>
      </c>
    </row>
    <row r="218" spans="1:6" x14ac:dyDescent="0.35">
      <c r="A218" s="16">
        <v>230</v>
      </c>
      <c r="B218" s="17" t="s">
        <v>241</v>
      </c>
      <c r="C218" s="4" t="s">
        <v>15</v>
      </c>
    </row>
    <row r="219" spans="1:6" x14ac:dyDescent="0.35">
      <c r="A219" s="14">
        <v>231</v>
      </c>
      <c r="B219" s="15" t="s">
        <v>242</v>
      </c>
      <c r="C219" s="5" t="s">
        <v>17</v>
      </c>
      <c r="D219" s="6" t="s">
        <v>18</v>
      </c>
    </row>
    <row r="220" spans="1:6" x14ac:dyDescent="0.35">
      <c r="A220" s="16">
        <v>232</v>
      </c>
      <c r="B220" s="17" t="s">
        <v>243</v>
      </c>
      <c r="C220" s="6" t="s">
        <v>18</v>
      </c>
    </row>
    <row r="221" spans="1:6" x14ac:dyDescent="0.35">
      <c r="A221" s="14">
        <v>233</v>
      </c>
      <c r="B221" s="15" t="s">
        <v>244</v>
      </c>
      <c r="C221" s="6" t="s">
        <v>18</v>
      </c>
    </row>
    <row r="222" spans="1:6" x14ac:dyDescent="0.35">
      <c r="A222" s="16">
        <v>234</v>
      </c>
      <c r="B222" s="17" t="s">
        <v>245</v>
      </c>
      <c r="C222" s="6" t="s">
        <v>18</v>
      </c>
    </row>
    <row r="223" spans="1:6" x14ac:dyDescent="0.35">
      <c r="A223" s="14">
        <v>235</v>
      </c>
      <c r="B223" s="15" t="s">
        <v>246</v>
      </c>
      <c r="C223" s="5" t="s">
        <v>17</v>
      </c>
    </row>
    <row r="224" spans="1:6" x14ac:dyDescent="0.35">
      <c r="A224" s="16">
        <v>236</v>
      </c>
      <c r="B224" s="17" t="s">
        <v>247</v>
      </c>
      <c r="C224" s="7" t="s">
        <v>29</v>
      </c>
      <c r="D224" s="8" t="s">
        <v>30</v>
      </c>
      <c r="E224" s="5" t="s">
        <v>17</v>
      </c>
      <c r="F224" s="6" t="s">
        <v>18</v>
      </c>
    </row>
    <row r="225" spans="1:5" x14ac:dyDescent="0.35">
      <c r="A225" s="18">
        <v>237</v>
      </c>
      <c r="B225" s="19" t="s">
        <v>248</v>
      </c>
      <c r="C225" s="2" t="s">
        <v>12</v>
      </c>
      <c r="D225" s="3" t="s">
        <v>13</v>
      </c>
    </row>
    <row r="226" spans="1:5" x14ac:dyDescent="0.35">
      <c r="A226" s="20">
        <v>238</v>
      </c>
      <c r="B226" s="21" t="s">
        <v>249</v>
      </c>
      <c r="C226" s="2"/>
      <c r="D226" s="3"/>
    </row>
    <row r="227" spans="1:5" x14ac:dyDescent="0.35">
      <c r="A227" s="18">
        <v>239</v>
      </c>
      <c r="B227" s="19" t="s">
        <v>250</v>
      </c>
      <c r="C227" s="2"/>
      <c r="D227" s="3"/>
    </row>
    <row r="228" spans="1:5" x14ac:dyDescent="0.35">
      <c r="A228" s="20">
        <v>240</v>
      </c>
      <c r="B228" s="21" t="s">
        <v>251</v>
      </c>
      <c r="C228" s="6" t="s">
        <v>18</v>
      </c>
    </row>
    <row r="229" spans="1:5" x14ac:dyDescent="0.35">
      <c r="A229" s="18">
        <v>241</v>
      </c>
      <c r="B229" s="19" t="s">
        <v>252</v>
      </c>
      <c r="C229" s="2" t="s">
        <v>12</v>
      </c>
      <c r="D229" s="3" t="s">
        <v>13</v>
      </c>
      <c r="E229" s="6" t="s">
        <v>18</v>
      </c>
    </row>
    <row r="230" spans="1:5" x14ac:dyDescent="0.35">
      <c r="A230" s="20">
        <v>242</v>
      </c>
      <c r="B230" s="21" t="s">
        <v>253</v>
      </c>
      <c r="C230" s="2"/>
      <c r="D230" s="3"/>
      <c r="E230" s="6"/>
    </row>
    <row r="231" spans="1:5" x14ac:dyDescent="0.35">
      <c r="A231" s="18">
        <v>243</v>
      </c>
      <c r="B231" s="19" t="s">
        <v>254</v>
      </c>
      <c r="C231" s="6" t="s">
        <v>18</v>
      </c>
    </row>
    <row r="232" spans="1:5" x14ac:dyDescent="0.35">
      <c r="A232" s="20">
        <v>244</v>
      </c>
      <c r="B232" s="21" t="s">
        <v>255</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8193" r:id="rId3" name="Button 1">
              <controlPr defaultSize="0" print="0" autoFill="0" autoPict="0" macro="[0]!home">
                <anchor moveWithCells="1">
                  <from>
                    <xdr:col>0</xdr:col>
                    <xdr:colOff>0</xdr:colOff>
                    <xdr:row>0</xdr:row>
                    <xdr:rowOff>88900</xdr:rowOff>
                  </from>
                  <to>
                    <xdr:col>0</xdr:col>
                    <xdr:colOff>361950</xdr:colOff>
                    <xdr:row>0</xdr:row>
                    <xdr:rowOff>317500</xdr:rowOff>
                  </to>
                </anchor>
              </controlPr>
            </control>
          </mc:Choice>
        </mc:AlternateContent>
      </controls>
    </mc:Choice>
  </mc:AlternateContent>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941BA-D9C7-4F8D-93D2-56F63F417688}">
  <sheetPr codeName="Sheet2"/>
  <dimension ref="A1:P233"/>
  <sheetViews>
    <sheetView zoomScale="175" zoomScaleNormal="175" workbookViewId="0">
      <pane xSplit="1" ySplit="2" topLeftCell="B3" activePane="bottomRight" state="frozen"/>
      <selection pane="topRight" activeCell="B1" sqref="B1"/>
      <selection pane="bottomLeft" activeCell="A3" sqref="A3"/>
      <selection pane="bottomRight" activeCell="A3" sqref="A3"/>
    </sheetView>
  </sheetViews>
  <sheetFormatPr defaultRowHeight="14.5" x14ac:dyDescent="0.35"/>
  <cols>
    <col min="1" max="1" width="8" customWidth="1"/>
    <col min="2" max="2" width="5.26953125" bestFit="1" customWidth="1"/>
    <col min="3" max="3" width="44.453125" bestFit="1" customWidth="1"/>
    <col min="4" max="4" width="35.7265625" customWidth="1"/>
    <col min="5" max="10" width="18.7265625" bestFit="1" customWidth="1"/>
    <col min="11" max="11" width="17.54296875" bestFit="1" customWidth="1"/>
    <col min="12" max="12" width="13" bestFit="1" customWidth="1"/>
    <col min="13" max="13" width="42.54296875" bestFit="1" customWidth="1"/>
    <col min="14" max="14" width="80.81640625" bestFit="1" customWidth="1"/>
    <col min="15" max="15" width="24.7265625" customWidth="1"/>
    <col min="16" max="16" width="74.1796875" customWidth="1"/>
  </cols>
  <sheetData>
    <row r="1" spans="1:16" ht="39.75" customHeight="1" x14ac:dyDescent="0.35">
      <c r="A1">
        <v>1</v>
      </c>
      <c r="B1">
        <f>+A1+1</f>
        <v>2</v>
      </c>
      <c r="C1">
        <f t="shared" ref="C1: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P1" s="34" t="s">
        <v>714</v>
      </c>
    </row>
    <row r="2" spans="1:16" x14ac:dyDescent="0.35">
      <c r="A2" t="s">
        <v>259</v>
      </c>
      <c r="B2" t="s">
        <v>260</v>
      </c>
      <c r="C2" t="s">
        <v>1</v>
      </c>
      <c r="D2" t="s">
        <v>265</v>
      </c>
      <c r="E2" t="s">
        <v>264</v>
      </c>
      <c r="F2" t="s">
        <v>2</v>
      </c>
      <c r="G2" t="s">
        <v>3</v>
      </c>
      <c r="H2" t="s">
        <v>4</v>
      </c>
      <c r="I2" t="s">
        <v>5</v>
      </c>
      <c r="J2" t="s">
        <v>6</v>
      </c>
      <c r="K2" t="s">
        <v>7</v>
      </c>
      <c r="L2" t="s">
        <v>8</v>
      </c>
      <c r="M2" t="s">
        <v>483</v>
      </c>
      <c r="N2" t="s">
        <v>713</v>
      </c>
      <c r="O2" t="s">
        <v>715</v>
      </c>
      <c r="P2" t="s">
        <v>1013</v>
      </c>
    </row>
    <row r="3" spans="1:16" x14ac:dyDescent="0.35">
      <c r="A3" s="18">
        <v>237</v>
      </c>
      <c r="B3" s="18">
        <v>1</v>
      </c>
      <c r="C3" s="19" t="s">
        <v>248</v>
      </c>
      <c r="D3" s="19" t="s">
        <v>440</v>
      </c>
      <c r="E3" s="19" t="s">
        <v>969</v>
      </c>
      <c r="F3" s="2" t="s">
        <v>12</v>
      </c>
      <c r="G3" s="3" t="s">
        <v>13</v>
      </c>
      <c r="H3" t="s">
        <v>23</v>
      </c>
      <c r="M3" t="s">
        <v>705</v>
      </c>
      <c r="N3" t="str">
        <f>"""" &amp; _xlfn.TEXTJOIN(""",""",TRUE,Table223[[#This Row],[Categoria1]:[Categoria7]]) &amp; """"</f>
        <v>"Pascua","Pentecostés","Entrada"</v>
      </c>
      <c r="O3" t="s">
        <v>803</v>
      </c>
      <c r="P3" t="str">
        <f>"""" &amp; _xlfn.TEXTJOIN(""",""",TRUE,Table223[[#This Row],[Categoria]:[Categoria7]]) &amp; """"</f>
        <v>"Eleccion","Pascua","Pentecostés","Entrada"</v>
      </c>
    </row>
    <row r="4" spans="1:16" x14ac:dyDescent="0.35">
      <c r="A4" s="1">
        <v>1</v>
      </c>
      <c r="B4" s="1">
        <v>2</v>
      </c>
      <c r="C4" t="s">
        <v>11</v>
      </c>
      <c r="D4" t="s">
        <v>266</v>
      </c>
      <c r="E4" t="s">
        <v>262</v>
      </c>
      <c r="F4" s="2" t="s">
        <v>12</v>
      </c>
      <c r="G4" s="3" t="s">
        <v>13</v>
      </c>
      <c r="H4" t="s">
        <v>48</v>
      </c>
      <c r="M4" t="s">
        <v>484</v>
      </c>
      <c r="N4" t="str">
        <f>"""" &amp; _xlfn.TEXTJOIN(""",""",TRUE,Table223[[#This Row],[Categoria1]:[Categoria7]]) &amp; """"</f>
        <v>"Pascua","Pentecostés","Comunión"</v>
      </c>
      <c r="O4" t="s">
        <v>716</v>
      </c>
      <c r="P4" t="str">
        <f>"""" &amp; _xlfn.TEXTJOIN(""",""",TRUE,Table223[[#This Row],[Categoria]:[Categoria7]]) &amp; """"</f>
        <v>"Precatecumenado","Pascua","Pentecostés","Comunión"</v>
      </c>
    </row>
    <row r="5" spans="1:16" x14ac:dyDescent="0.35">
      <c r="A5" s="1">
        <v>2</v>
      </c>
      <c r="B5" s="1">
        <v>3</v>
      </c>
      <c r="C5" t="s">
        <v>14</v>
      </c>
      <c r="D5" t="s">
        <v>267</v>
      </c>
      <c r="E5" t="s">
        <v>262</v>
      </c>
      <c r="F5" s="4" t="s">
        <v>15</v>
      </c>
      <c r="M5" t="s">
        <v>485</v>
      </c>
      <c r="N5" t="str">
        <f>"""" &amp; _xlfn.TEXTJOIN(""",""",TRUE,Table223[[#This Row],[Categoria1]:[Categoria7]]) &amp; """"</f>
        <v>"Nuevo Testamento"</v>
      </c>
      <c r="O5" t="s">
        <v>717</v>
      </c>
      <c r="P5" t="str">
        <f>"""" &amp; _xlfn.TEXTJOIN(""",""",TRUE,Table223[[#This Row],[Categoria]:[Categoria7]]) &amp; """"</f>
        <v>"Precatecumenado","Nuevo Testamento"</v>
      </c>
    </row>
    <row r="6" spans="1:16" x14ac:dyDescent="0.35">
      <c r="A6" s="1">
        <v>3</v>
      </c>
      <c r="B6" s="1">
        <v>4</v>
      </c>
      <c r="C6" t="s">
        <v>16</v>
      </c>
      <c r="D6" t="s">
        <v>268</v>
      </c>
      <c r="E6" t="s">
        <v>262</v>
      </c>
      <c r="F6" s="5" t="s">
        <v>17</v>
      </c>
      <c r="G6" s="6" t="s">
        <v>18</v>
      </c>
      <c r="M6" t="s">
        <v>486</v>
      </c>
      <c r="N6" t="str">
        <f>"""" &amp; _xlfn.TEXTJOIN(""",""",TRUE,Table223[[#This Row],[Categoria1]:[Categoria7]]) &amp; """"</f>
        <v>"Cuaresma","Antiguo Testamento"</v>
      </c>
      <c r="O6" t="s">
        <v>718</v>
      </c>
      <c r="P6" t="str">
        <f>"""" &amp; _xlfn.TEXTJOIN(""",""",TRUE,Table223[[#This Row],[Categoria]:[Categoria7]]) &amp; """"</f>
        <v>"Precatecumenado","Cuaresma","Antiguo Testamento"</v>
      </c>
    </row>
    <row r="7" spans="1:16" x14ac:dyDescent="0.35">
      <c r="A7" s="1">
        <v>4</v>
      </c>
      <c r="B7" s="1">
        <v>5</v>
      </c>
      <c r="C7" t="s">
        <v>19</v>
      </c>
      <c r="D7" t="s">
        <v>269</v>
      </c>
      <c r="E7" t="s">
        <v>262</v>
      </c>
      <c r="F7" s="5" t="s">
        <v>17</v>
      </c>
      <c r="G7" s="6" t="s">
        <v>18</v>
      </c>
      <c r="M7" t="s">
        <v>487</v>
      </c>
      <c r="N7" t="str">
        <f>"""" &amp; _xlfn.TEXTJOIN(""",""",TRUE,Table223[[#This Row],[Categoria1]:[Categoria7]]) &amp; """"</f>
        <v>"Cuaresma","Antiguo Testamento"</v>
      </c>
      <c r="O7" t="s">
        <v>719</v>
      </c>
      <c r="P7" t="str">
        <f>"""" &amp; _xlfn.TEXTJOIN(""",""",TRUE,Table223[[#This Row],[Categoria]:[Categoria7]]) &amp; """"</f>
        <v>"Precatecumenado","Cuaresma","Antiguo Testamento"</v>
      </c>
    </row>
    <row r="8" spans="1:16" x14ac:dyDescent="0.35">
      <c r="A8" s="1">
        <v>5</v>
      </c>
      <c r="B8" s="1">
        <v>6</v>
      </c>
      <c r="C8" t="s">
        <v>20</v>
      </c>
      <c r="D8" t="s">
        <v>270</v>
      </c>
      <c r="E8" t="s">
        <v>262</v>
      </c>
      <c r="F8" s="5" t="s">
        <v>17</v>
      </c>
      <c r="G8" s="6" t="s">
        <v>18</v>
      </c>
      <c r="M8" t="s">
        <v>488</v>
      </c>
      <c r="N8" t="str">
        <f>"""" &amp; _xlfn.TEXTJOIN(""",""",TRUE,Table223[[#This Row],[Categoria1]:[Categoria7]]) &amp; """"</f>
        <v>"Cuaresma","Antiguo Testamento"</v>
      </c>
      <c r="O8" t="s">
        <v>804</v>
      </c>
      <c r="P8" t="str">
        <f>"""" &amp; _xlfn.TEXTJOIN(""",""",TRUE,Table223[[#This Row],[Categoria]:[Categoria7]]) &amp; """"</f>
        <v>"Precatecumenado","Cuaresma","Antiguo Testamento"</v>
      </c>
    </row>
    <row r="9" spans="1:16" x14ac:dyDescent="0.35">
      <c r="A9" s="1">
        <v>6</v>
      </c>
      <c r="B9" s="1">
        <v>7</v>
      </c>
      <c r="C9" t="s">
        <v>21</v>
      </c>
      <c r="D9" t="s">
        <v>271</v>
      </c>
      <c r="E9" t="s">
        <v>262</v>
      </c>
      <c r="F9" s="5" t="s">
        <v>17</v>
      </c>
      <c r="G9" s="6" t="s">
        <v>18</v>
      </c>
      <c r="M9" t="s">
        <v>489</v>
      </c>
      <c r="N9" t="str">
        <f>"""" &amp; _xlfn.TEXTJOIN(""",""",TRUE,Table223[[#This Row],[Categoria1]:[Categoria7]]) &amp; """"</f>
        <v>"Cuaresma","Antiguo Testamento"</v>
      </c>
      <c r="O9" t="s">
        <v>805</v>
      </c>
      <c r="P9" t="str">
        <f>"""" &amp; _xlfn.TEXTJOIN(""",""",TRUE,Table223[[#This Row],[Categoria]:[Categoria7]]) &amp; """"</f>
        <v>"Precatecumenado","Cuaresma","Antiguo Testamento"</v>
      </c>
    </row>
    <row r="10" spans="1:16" x14ac:dyDescent="0.35">
      <c r="A10" s="1">
        <v>7</v>
      </c>
      <c r="B10" s="1">
        <v>8</v>
      </c>
      <c r="C10" t="s">
        <v>22</v>
      </c>
      <c r="D10" t="s">
        <v>272</v>
      </c>
      <c r="E10" t="s">
        <v>262</v>
      </c>
      <c r="F10" s="2" t="s">
        <v>12</v>
      </c>
      <c r="G10" s="3" t="s">
        <v>13</v>
      </c>
      <c r="H10" s="4" t="s">
        <v>15</v>
      </c>
      <c r="I10" t="s">
        <v>23</v>
      </c>
      <c r="M10" t="s">
        <v>490</v>
      </c>
      <c r="N10" t="str">
        <f>"""" &amp; _xlfn.TEXTJOIN(""",""",TRUE,Table223[[#This Row],[Categoria1]:[Categoria7]]) &amp; """"</f>
        <v>"Pascua","Pentecostés","Nuevo Testamento","Entrada"</v>
      </c>
      <c r="O10" t="s">
        <v>720</v>
      </c>
      <c r="P10" t="str">
        <f>"""" &amp; _xlfn.TEXTJOIN(""",""",TRUE,Table223[[#This Row],[Categoria]:[Categoria7]]) &amp; """"</f>
        <v>"Precatecumenado","Pascua","Pentecostés","Nuevo Testamento","Entrada"</v>
      </c>
    </row>
    <row r="11" spans="1:16" x14ac:dyDescent="0.35">
      <c r="A11" s="1">
        <v>8</v>
      </c>
      <c r="B11" s="1">
        <v>9</v>
      </c>
      <c r="C11" t="s">
        <v>24</v>
      </c>
      <c r="D11" t="s">
        <v>273</v>
      </c>
      <c r="E11" t="s">
        <v>262</v>
      </c>
      <c r="F11" t="s">
        <v>23</v>
      </c>
      <c r="G11" s="6" t="s">
        <v>18</v>
      </c>
      <c r="M11" t="s">
        <v>491</v>
      </c>
      <c r="N11" t="str">
        <f>"""" &amp; _xlfn.TEXTJOIN(""",""",TRUE,Table223[[#This Row],[Categoria1]:[Categoria7]]) &amp; """"</f>
        <v>"Entrada","Antiguo Testamento"</v>
      </c>
      <c r="O11" t="s">
        <v>721</v>
      </c>
      <c r="P11" t="str">
        <f>"""" &amp; _xlfn.TEXTJOIN(""",""",TRUE,Table223[[#This Row],[Categoria]:[Categoria7]]) &amp; """"</f>
        <v>"Precatecumenado","Entrada","Antiguo Testamento"</v>
      </c>
    </row>
    <row r="12" spans="1:16" x14ac:dyDescent="0.35">
      <c r="A12" s="10">
        <v>179</v>
      </c>
      <c r="B12" s="1">
        <v>10</v>
      </c>
      <c r="C12" s="11" t="s">
        <v>200</v>
      </c>
      <c r="D12" s="11" t="s">
        <v>401</v>
      </c>
      <c r="E12" s="11" t="s">
        <v>970</v>
      </c>
      <c r="F12" s="5"/>
      <c r="H12" s="4"/>
      <c r="M12" t="s">
        <v>659</v>
      </c>
      <c r="N12" t="str">
        <f>"""" &amp; _xlfn.TEXTJOIN(""",""",TRUE,Table223[[#This Row],[Categoria1]:[Categoria7]]) &amp; """"</f>
        <v>""</v>
      </c>
      <c r="O12" t="s">
        <v>722</v>
      </c>
      <c r="P12" t="str">
        <f>"""" &amp; _xlfn.TEXTJOIN(""",""",TRUE,Table223[[#This Row],[Categoria]:[Categoria7]]) &amp; """"</f>
        <v>"Liturgia"</v>
      </c>
    </row>
    <row r="13" spans="1:16" x14ac:dyDescent="0.35">
      <c r="A13" s="1">
        <v>9</v>
      </c>
      <c r="B13" s="1">
        <v>11</v>
      </c>
      <c r="C13" t="s">
        <v>25</v>
      </c>
      <c r="D13" t="s">
        <v>274</v>
      </c>
      <c r="E13" t="s">
        <v>262</v>
      </c>
      <c r="F13" t="s">
        <v>23</v>
      </c>
      <c r="G13" s="6" t="s">
        <v>18</v>
      </c>
      <c r="M13" t="s">
        <v>492</v>
      </c>
      <c r="N13" t="str">
        <f>"""" &amp; _xlfn.TEXTJOIN(""",""",TRUE,Table223[[#This Row],[Categoria1]:[Categoria7]]) &amp; """"</f>
        <v>"Entrada","Antiguo Testamento"</v>
      </c>
      <c r="O13" t="s">
        <v>723</v>
      </c>
      <c r="P13" t="str">
        <f>"""" &amp; _xlfn.TEXTJOIN(""",""",TRUE,Table223[[#This Row],[Categoria]:[Categoria7]]) &amp; """"</f>
        <v>"Precatecumenado","Entrada","Antiguo Testamento"</v>
      </c>
    </row>
    <row r="14" spans="1:16" x14ac:dyDescent="0.35">
      <c r="A14" s="20">
        <v>238</v>
      </c>
      <c r="B14" s="1">
        <v>12</v>
      </c>
      <c r="C14" s="21" t="s">
        <v>249</v>
      </c>
      <c r="D14" s="21" t="s">
        <v>441</v>
      </c>
      <c r="E14" s="21" t="s">
        <v>969</v>
      </c>
      <c r="F14" s="2"/>
      <c r="G14" s="3"/>
      <c r="M14" t="s">
        <v>706</v>
      </c>
      <c r="N14" t="str">
        <f>"""" &amp; _xlfn.TEXTJOIN(""",""",TRUE,Table223[[#This Row],[Categoria1]:[Categoria7]]) &amp; """"</f>
        <v>""</v>
      </c>
      <c r="O14" t="s">
        <v>806</v>
      </c>
      <c r="P14" t="str">
        <f>"""" &amp; _xlfn.TEXTJOIN(""",""",TRUE,Table223[[#This Row],[Categoria]:[Categoria7]]) &amp; """"</f>
        <v>"Eleccion"</v>
      </c>
    </row>
    <row r="15" spans="1:16" x14ac:dyDescent="0.35">
      <c r="A15" s="1">
        <v>10</v>
      </c>
      <c r="B15" s="1">
        <v>13</v>
      </c>
      <c r="C15" t="s">
        <v>26</v>
      </c>
      <c r="D15" t="s">
        <v>275</v>
      </c>
      <c r="E15" t="s">
        <v>262</v>
      </c>
      <c r="F15" s="5" t="s">
        <v>17</v>
      </c>
      <c r="G15" s="6" t="s">
        <v>18</v>
      </c>
      <c r="M15" t="s">
        <v>493</v>
      </c>
      <c r="N15" t="str">
        <f>"""" &amp; _xlfn.TEXTJOIN(""",""",TRUE,Table223[[#This Row],[Categoria1]:[Categoria7]]) &amp; """"</f>
        <v>"Cuaresma","Antiguo Testamento"</v>
      </c>
      <c r="O15" t="s">
        <v>724</v>
      </c>
      <c r="P15" t="str">
        <f>"""" &amp; _xlfn.TEXTJOIN(""",""",TRUE,Table223[[#This Row],[Categoria]:[Categoria7]]) &amp; """"</f>
        <v>"Precatecumenado","Cuaresma","Antiguo Testamento"</v>
      </c>
    </row>
    <row r="16" spans="1:16" x14ac:dyDescent="0.35">
      <c r="A16" s="1">
        <v>11</v>
      </c>
      <c r="B16" s="1">
        <v>14</v>
      </c>
      <c r="C16" t="s">
        <v>27</v>
      </c>
      <c r="D16" t="s">
        <v>276</v>
      </c>
      <c r="E16" t="s">
        <v>262</v>
      </c>
      <c r="F16" s="6" t="s">
        <v>18</v>
      </c>
      <c r="M16" t="s">
        <v>494</v>
      </c>
      <c r="N16" t="str">
        <f>"""" &amp; _xlfn.TEXTJOIN(""",""",TRUE,Table223[[#This Row],[Categoria1]:[Categoria7]]) &amp; """"</f>
        <v>"Antiguo Testamento"</v>
      </c>
      <c r="O16" t="s">
        <v>725</v>
      </c>
      <c r="P16" t="str">
        <f>"""" &amp; _xlfn.TEXTJOIN(""",""",TRUE,Table223[[#This Row],[Categoria]:[Categoria7]]) &amp; """"</f>
        <v>"Precatecumenado","Antiguo Testamento"</v>
      </c>
    </row>
    <row r="17" spans="1:16" x14ac:dyDescent="0.35">
      <c r="A17" s="1">
        <v>12</v>
      </c>
      <c r="B17" s="1">
        <v>15</v>
      </c>
      <c r="C17" t="s">
        <v>28</v>
      </c>
      <c r="D17" t="s">
        <v>277</v>
      </c>
      <c r="E17" t="s">
        <v>262</v>
      </c>
      <c r="F17" s="7" t="s">
        <v>29</v>
      </c>
      <c r="G17" s="8" t="s">
        <v>30</v>
      </c>
      <c r="H17" t="s">
        <v>31</v>
      </c>
      <c r="M17" t="s">
        <v>495</v>
      </c>
      <c r="N17" t="str">
        <f>"""" &amp; _xlfn.TEXTJOIN(""",""",TRUE,Table223[[#This Row],[Categoria1]:[Categoria7]]) &amp; """"</f>
        <v>"Adviento","Navidad","Niños"</v>
      </c>
      <c r="O17" t="s">
        <v>726</v>
      </c>
      <c r="P17" t="str">
        <f>"""" &amp; _xlfn.TEXTJOIN(""",""",TRUE,Table223[[#This Row],[Categoria]:[Categoria7]]) &amp; """"</f>
        <v>"Precatecumenado","Adviento","Navidad","Niños"</v>
      </c>
    </row>
    <row r="18" spans="1:16" x14ac:dyDescent="0.35">
      <c r="A18" s="12">
        <v>180</v>
      </c>
      <c r="B18" s="1">
        <v>16</v>
      </c>
      <c r="C18" s="13" t="s">
        <v>201</v>
      </c>
      <c r="D18" s="13" t="s">
        <v>402</v>
      </c>
      <c r="E18" s="13" t="s">
        <v>970</v>
      </c>
      <c r="F18" s="5"/>
      <c r="H18" s="4"/>
      <c r="M18" t="s">
        <v>660</v>
      </c>
      <c r="N18" t="str">
        <f>"""" &amp; _xlfn.TEXTJOIN(""",""",TRUE,Table223[[#This Row],[Categoria1]:[Categoria7]]) &amp; """"</f>
        <v>""</v>
      </c>
      <c r="O18" t="s">
        <v>807</v>
      </c>
      <c r="P18" t="str">
        <f>"""" &amp; _xlfn.TEXTJOIN(""",""",TRUE,Table223[[#This Row],[Categoria]:[Categoria7]]) &amp; """"</f>
        <v>"Liturgia"</v>
      </c>
    </row>
    <row r="19" spans="1:16" x14ac:dyDescent="0.35">
      <c r="A19" s="10">
        <v>181</v>
      </c>
      <c r="B19" s="1">
        <v>17</v>
      </c>
      <c r="C19" s="11" t="s">
        <v>202</v>
      </c>
      <c r="D19" s="11" t="s">
        <v>403</v>
      </c>
      <c r="E19" s="11" t="s">
        <v>970</v>
      </c>
      <c r="F19" s="2" t="s">
        <v>12</v>
      </c>
      <c r="H19" s="4"/>
      <c r="M19" t="s">
        <v>661</v>
      </c>
      <c r="N19" t="str">
        <f>"""" &amp; _xlfn.TEXTJOIN(""",""",TRUE,Table223[[#This Row],[Categoria1]:[Categoria7]]) &amp; """"</f>
        <v>"Pascua"</v>
      </c>
      <c r="O19" t="s">
        <v>727</v>
      </c>
      <c r="P19" t="str">
        <f>"""" &amp; _xlfn.TEXTJOIN(""",""",TRUE,Table223[[#This Row],[Categoria]:[Categoria7]]) &amp; """"</f>
        <v>"Liturgia","Pascua"</v>
      </c>
    </row>
    <row r="20" spans="1:16" x14ac:dyDescent="0.35">
      <c r="A20" s="1">
        <v>13</v>
      </c>
      <c r="B20" s="1">
        <v>18</v>
      </c>
      <c r="C20" t="s">
        <v>32</v>
      </c>
      <c r="D20" t="s">
        <v>278</v>
      </c>
      <c r="E20" t="s">
        <v>262</v>
      </c>
      <c r="F20" s="6" t="s">
        <v>18</v>
      </c>
      <c r="M20" t="s">
        <v>496</v>
      </c>
      <c r="N20" t="str">
        <f>"""" &amp; _xlfn.TEXTJOIN(""",""",TRUE,Table223[[#This Row],[Categoria1]:[Categoria7]]) &amp; """"</f>
        <v>"Antiguo Testamento"</v>
      </c>
      <c r="O20" t="s">
        <v>728</v>
      </c>
      <c r="P20" t="str">
        <f>"""" &amp; _xlfn.TEXTJOIN(""",""",TRUE,Table223[[#This Row],[Categoria]:[Categoria7]]) &amp; """"</f>
        <v>"Precatecumenado","Antiguo Testamento"</v>
      </c>
    </row>
    <row r="21" spans="1:16" x14ac:dyDescent="0.35">
      <c r="A21" s="1">
        <v>14</v>
      </c>
      <c r="B21" s="1">
        <v>19</v>
      </c>
      <c r="C21" t="s">
        <v>33</v>
      </c>
      <c r="D21" t="s">
        <v>279</v>
      </c>
      <c r="E21" t="s">
        <v>262</v>
      </c>
      <c r="F21" s="2" t="s">
        <v>12</v>
      </c>
      <c r="G21" s="3" t="s">
        <v>13</v>
      </c>
      <c r="H21" t="s">
        <v>34</v>
      </c>
      <c r="I21" t="s">
        <v>31</v>
      </c>
      <c r="J21" s="6" t="s">
        <v>18</v>
      </c>
      <c r="M21" t="s">
        <v>497</v>
      </c>
      <c r="N21" t="str">
        <f>"""" &amp; _xlfn.TEXTJOIN(""",""",TRUE,Table223[[#This Row],[Categoria1]:[Categoria7]]) &amp; """"</f>
        <v>"Pascua","Pentecostés","Paz","Niños","Antiguo Testamento"</v>
      </c>
      <c r="O21" t="s">
        <v>729</v>
      </c>
      <c r="P21" t="str">
        <f>"""" &amp; _xlfn.TEXTJOIN(""",""",TRUE,Table223[[#This Row],[Categoria]:[Categoria7]]) &amp; """"</f>
        <v>"Precatecumenado","Pascua","Pentecostés","Paz","Niños","Antiguo Testamento"</v>
      </c>
    </row>
    <row r="22" spans="1:16" x14ac:dyDescent="0.35">
      <c r="A22" s="1">
        <v>15</v>
      </c>
      <c r="B22" s="1">
        <v>20</v>
      </c>
      <c r="C22" t="s">
        <v>35</v>
      </c>
      <c r="D22" t="s">
        <v>280</v>
      </c>
      <c r="E22" t="s">
        <v>262</v>
      </c>
      <c r="F22" s="2" t="s">
        <v>12</v>
      </c>
      <c r="G22" s="3" t="s">
        <v>13</v>
      </c>
      <c r="H22" s="4" t="s">
        <v>15</v>
      </c>
      <c r="M22" t="s">
        <v>498</v>
      </c>
      <c r="N22" t="str">
        <f>"""" &amp; _xlfn.TEXTJOIN(""",""",TRUE,Table223[[#This Row],[Categoria1]:[Categoria7]]) &amp; """"</f>
        <v>"Pascua","Pentecostés","Nuevo Testamento"</v>
      </c>
      <c r="O22" t="s">
        <v>730</v>
      </c>
      <c r="P22" t="str">
        <f>"""" &amp; _xlfn.TEXTJOIN(""",""",TRUE,Table223[[#This Row],[Categoria]:[Categoria7]]) &amp; """"</f>
        <v>"Precatecumenado","Pascua","Pentecostés","Nuevo Testamento"</v>
      </c>
    </row>
    <row r="23" spans="1:16" x14ac:dyDescent="0.35">
      <c r="A23" s="1">
        <v>16</v>
      </c>
      <c r="B23" s="1">
        <v>21</v>
      </c>
      <c r="C23" t="s">
        <v>36</v>
      </c>
      <c r="D23" t="s">
        <v>281</v>
      </c>
      <c r="E23" t="s">
        <v>262</v>
      </c>
      <c r="F23" t="s">
        <v>23</v>
      </c>
      <c r="G23" s="6" t="s">
        <v>18</v>
      </c>
      <c r="M23" t="s">
        <v>499</v>
      </c>
      <c r="N23" t="str">
        <f>"""" &amp; _xlfn.TEXTJOIN(""",""",TRUE,Table223[[#This Row],[Categoria1]:[Categoria7]]) &amp; """"</f>
        <v>"Entrada","Antiguo Testamento"</v>
      </c>
      <c r="O23" t="s">
        <v>731</v>
      </c>
      <c r="P23" t="str">
        <f>"""" &amp; _xlfn.TEXTJOIN(""",""",TRUE,Table223[[#This Row],[Categoria]:[Categoria7]]) &amp; """"</f>
        <v>"Precatecumenado","Entrada","Antiguo Testamento"</v>
      </c>
    </row>
    <row r="24" spans="1:16" x14ac:dyDescent="0.35">
      <c r="A24" s="1">
        <v>17</v>
      </c>
      <c r="B24" s="1">
        <v>22</v>
      </c>
      <c r="C24" t="s">
        <v>37</v>
      </c>
      <c r="D24" t="s">
        <v>282</v>
      </c>
      <c r="E24" t="s">
        <v>262</v>
      </c>
      <c r="F24" t="s">
        <v>23</v>
      </c>
      <c r="G24" s="4" t="s">
        <v>15</v>
      </c>
      <c r="M24" t="s">
        <v>500</v>
      </c>
      <c r="N24" t="str">
        <f>"""" &amp; _xlfn.TEXTJOIN(""",""",TRUE,Table223[[#This Row],[Categoria1]:[Categoria7]]) &amp; """"</f>
        <v>"Entrada","Nuevo Testamento"</v>
      </c>
      <c r="O24" t="s">
        <v>732</v>
      </c>
      <c r="P24" t="str">
        <f>"""" &amp; _xlfn.TEXTJOIN(""",""",TRUE,Table223[[#This Row],[Categoria]:[Categoria7]]) &amp; """"</f>
        <v>"Precatecumenado","Entrada","Nuevo Testamento"</v>
      </c>
    </row>
    <row r="25" spans="1:16" x14ac:dyDescent="0.35">
      <c r="A25" s="1">
        <v>18</v>
      </c>
      <c r="B25" s="1">
        <v>23</v>
      </c>
      <c r="C25" t="s">
        <v>38</v>
      </c>
      <c r="D25" t="s">
        <v>283</v>
      </c>
      <c r="E25" t="s">
        <v>262</v>
      </c>
      <c r="F25" s="5" t="s">
        <v>17</v>
      </c>
      <c r="G25" s="6" t="s">
        <v>18</v>
      </c>
      <c r="M25" t="s">
        <v>501</v>
      </c>
      <c r="N25" t="str">
        <f>"""" &amp; _xlfn.TEXTJOIN(""",""",TRUE,Table223[[#This Row],[Categoria1]:[Categoria7]]) &amp; """"</f>
        <v>"Cuaresma","Antiguo Testamento"</v>
      </c>
      <c r="O25" t="s">
        <v>733</v>
      </c>
      <c r="P25" t="str">
        <f>"""" &amp; _xlfn.TEXTJOIN(""",""",TRUE,Table223[[#This Row],[Categoria]:[Categoria7]]) &amp; """"</f>
        <v>"Precatecumenado","Cuaresma","Antiguo Testamento"</v>
      </c>
    </row>
    <row r="26" spans="1:16" x14ac:dyDescent="0.35">
      <c r="A26" s="12">
        <v>182</v>
      </c>
      <c r="B26" s="1">
        <v>24</v>
      </c>
      <c r="C26" s="13" t="s">
        <v>203</v>
      </c>
      <c r="D26" s="13" t="s">
        <v>404</v>
      </c>
      <c r="E26" s="13" t="s">
        <v>970</v>
      </c>
      <c r="F26" s="5"/>
      <c r="H26" s="4"/>
      <c r="M26" t="s">
        <v>662</v>
      </c>
      <c r="N26" t="str">
        <f>"""" &amp; _xlfn.TEXTJOIN(""",""",TRUE,Table223[[#This Row],[Categoria1]:[Categoria7]]) &amp; """"</f>
        <v>""</v>
      </c>
      <c r="O26" t="s">
        <v>808</v>
      </c>
      <c r="P26" t="str">
        <f>"""" &amp; _xlfn.TEXTJOIN(""",""",TRUE,Table223[[#This Row],[Categoria]:[Categoria7]]) &amp; """"</f>
        <v>"Liturgia"</v>
      </c>
    </row>
    <row r="27" spans="1:16" x14ac:dyDescent="0.35">
      <c r="A27" s="1">
        <v>19</v>
      </c>
      <c r="B27" s="1">
        <v>25</v>
      </c>
      <c r="C27" t="s">
        <v>39</v>
      </c>
      <c r="D27" t="s">
        <v>284</v>
      </c>
      <c r="E27" t="s">
        <v>262</v>
      </c>
      <c r="F27" s="2" t="s">
        <v>12</v>
      </c>
      <c r="G27" s="3" t="s">
        <v>13</v>
      </c>
      <c r="H27" s="6" t="s">
        <v>18</v>
      </c>
      <c r="M27" t="s">
        <v>502</v>
      </c>
      <c r="N27" t="str">
        <f>"""" &amp; _xlfn.TEXTJOIN(""",""",TRUE,Table223[[#This Row],[Categoria1]:[Categoria7]]) &amp; """"</f>
        <v>"Pascua","Pentecostés","Antiguo Testamento"</v>
      </c>
      <c r="O27" t="s">
        <v>734</v>
      </c>
      <c r="P27" t="str">
        <f>"""" &amp; _xlfn.TEXTJOIN(""",""",TRUE,Table223[[#This Row],[Categoria]:[Categoria7]]) &amp; """"</f>
        <v>"Precatecumenado","Pascua","Pentecostés","Antiguo Testamento"</v>
      </c>
    </row>
    <row r="28" spans="1:16" x14ac:dyDescent="0.35">
      <c r="A28" s="1">
        <v>20</v>
      </c>
      <c r="B28" s="1">
        <v>26</v>
      </c>
      <c r="C28" t="s">
        <v>40</v>
      </c>
      <c r="D28" t="s">
        <v>285</v>
      </c>
      <c r="E28" t="s">
        <v>262</v>
      </c>
      <c r="F28" s="5" t="s">
        <v>17</v>
      </c>
      <c r="G28" s="4" t="s">
        <v>15</v>
      </c>
      <c r="M28" t="s">
        <v>503</v>
      </c>
      <c r="N28" t="str">
        <f>"""" &amp; _xlfn.TEXTJOIN(""",""",TRUE,Table223[[#This Row],[Categoria1]:[Categoria7]]) &amp; """"</f>
        <v>"Cuaresma","Nuevo Testamento"</v>
      </c>
      <c r="O28" t="s">
        <v>735</v>
      </c>
      <c r="P28" t="str">
        <f>"""" &amp; _xlfn.TEXTJOIN(""",""",TRUE,Table223[[#This Row],[Categoria]:[Categoria7]]) &amp; """"</f>
        <v>"Precatecumenado","Cuaresma","Nuevo Testamento"</v>
      </c>
    </row>
    <row r="29" spans="1:16" x14ac:dyDescent="0.35">
      <c r="A29" s="1">
        <v>21</v>
      </c>
      <c r="B29" s="1">
        <v>27</v>
      </c>
      <c r="C29" t="s">
        <v>41</v>
      </c>
      <c r="D29" t="s">
        <v>479</v>
      </c>
      <c r="E29" t="s">
        <v>262</v>
      </c>
      <c r="F29" s="9" t="s">
        <v>42</v>
      </c>
      <c r="G29" s="4" t="s">
        <v>15</v>
      </c>
      <c r="M29" t="s">
        <v>504</v>
      </c>
      <c r="N29" t="str">
        <f>"""" &amp; _xlfn.TEXTJOIN(""",""",TRUE,Table223[[#This Row],[Categoria1]:[Categoria7]]) &amp; """"</f>
        <v>"Vírgen María","Nuevo Testamento"</v>
      </c>
      <c r="O29" t="s">
        <v>736</v>
      </c>
      <c r="P29" t="str">
        <f>"""" &amp; _xlfn.TEXTJOIN(""",""",TRUE,Table223[[#This Row],[Categoria]:[Categoria7]]) &amp; """"</f>
        <v>"Precatecumenado","Vírgen María","Nuevo Testamento"</v>
      </c>
    </row>
    <row r="30" spans="1:16" x14ac:dyDescent="0.35">
      <c r="A30" s="1">
        <v>22</v>
      </c>
      <c r="B30" s="1">
        <v>28</v>
      </c>
      <c r="C30" t="s">
        <v>971</v>
      </c>
      <c r="D30" t="s">
        <v>480</v>
      </c>
      <c r="E30" t="s">
        <v>262</v>
      </c>
      <c r="F30" s="9" t="s">
        <v>42</v>
      </c>
      <c r="G30" s="4" t="s">
        <v>15</v>
      </c>
      <c r="M30" t="s">
        <v>972</v>
      </c>
      <c r="N30" t="str">
        <f>"""" &amp; _xlfn.TEXTJOIN(""",""",TRUE,Table223[[#This Row],[Categoria1]:[Categoria7]]) &amp; """"</f>
        <v>"Vírgen María","Nuevo Testamento"</v>
      </c>
      <c r="O30" t="s">
        <v>737</v>
      </c>
      <c r="P30" t="str">
        <f>"""" &amp; _xlfn.TEXTJOIN(""",""",TRUE,Table223[[#This Row],[Categoria]:[Categoria7]]) &amp; """"</f>
        <v>"Precatecumenado","Vírgen María","Nuevo Testamento"</v>
      </c>
    </row>
    <row r="31" spans="1:16" x14ac:dyDescent="0.35">
      <c r="A31" s="1">
        <v>23</v>
      </c>
      <c r="B31" s="1">
        <v>29</v>
      </c>
      <c r="C31" t="s">
        <v>44</v>
      </c>
      <c r="D31" t="s">
        <v>448</v>
      </c>
      <c r="E31" t="s">
        <v>262</v>
      </c>
      <c r="F31" s="5" t="s">
        <v>17</v>
      </c>
      <c r="G31" s="6" t="s">
        <v>18</v>
      </c>
      <c r="M31" t="s">
        <v>505</v>
      </c>
      <c r="N31" t="str">
        <f>"""" &amp; _xlfn.TEXTJOIN(""",""",TRUE,Table223[[#This Row],[Categoria1]:[Categoria7]]) &amp; """"</f>
        <v>"Cuaresma","Antiguo Testamento"</v>
      </c>
      <c r="O31" t="s">
        <v>809</v>
      </c>
      <c r="P31" t="str">
        <f>"""" &amp; _xlfn.TEXTJOIN(""",""",TRUE,Table223[[#This Row],[Categoria]:[Categoria7]]) &amp; """"</f>
        <v>"Precatecumenado","Cuaresma","Antiguo Testamento"</v>
      </c>
    </row>
    <row r="32" spans="1:16" x14ac:dyDescent="0.35">
      <c r="A32" s="1">
        <v>24</v>
      </c>
      <c r="B32" s="1">
        <v>30</v>
      </c>
      <c r="C32" t="s">
        <v>45</v>
      </c>
      <c r="D32" t="s">
        <v>286</v>
      </c>
      <c r="E32" t="s">
        <v>262</v>
      </c>
      <c r="F32" t="s">
        <v>34</v>
      </c>
      <c r="G32" t="s">
        <v>46</v>
      </c>
      <c r="H32" s="6" t="s">
        <v>18</v>
      </c>
      <c r="M32" t="s">
        <v>506</v>
      </c>
      <c r="N32" t="str">
        <f>"""" &amp; _xlfn.TEXTJOIN(""",""",TRUE,Table223[[#This Row],[Categoria1]:[Categoria7]]) &amp; """"</f>
        <v>"Paz","Final","Antiguo Testamento"</v>
      </c>
      <c r="O32" t="s">
        <v>810</v>
      </c>
      <c r="P32" t="str">
        <f>"""" &amp; _xlfn.TEXTJOIN(""",""",TRUE,Table223[[#This Row],[Categoria]:[Categoria7]]) &amp; """"</f>
        <v>"Precatecumenado","Paz","Final","Antiguo Testamento"</v>
      </c>
    </row>
    <row r="33" spans="1:16" x14ac:dyDescent="0.35">
      <c r="A33" s="1">
        <v>25</v>
      </c>
      <c r="B33" s="1">
        <v>31</v>
      </c>
      <c r="C33" t="s">
        <v>47</v>
      </c>
      <c r="D33" t="s">
        <v>449</v>
      </c>
      <c r="E33" t="s">
        <v>262</v>
      </c>
      <c r="F33" s="5" t="s">
        <v>17</v>
      </c>
      <c r="G33" t="s">
        <v>48</v>
      </c>
      <c r="H33" s="6" t="s">
        <v>18</v>
      </c>
      <c r="M33" t="s">
        <v>507</v>
      </c>
      <c r="N33" t="str">
        <f>"""" &amp; _xlfn.TEXTJOIN(""",""",TRUE,Table223[[#This Row],[Categoria1]:[Categoria7]]) &amp; """"</f>
        <v>"Cuaresma","Comunión","Antiguo Testamento"</v>
      </c>
      <c r="O33" t="s">
        <v>811</v>
      </c>
      <c r="P33" t="str">
        <f>"""" &amp; _xlfn.TEXTJOIN(""",""",TRUE,Table223[[#This Row],[Categoria]:[Categoria7]]) &amp; """"</f>
        <v>"Precatecumenado","Cuaresma","Comunión","Antiguo Testamento"</v>
      </c>
    </row>
    <row r="34" spans="1:16" x14ac:dyDescent="0.35">
      <c r="A34" s="1">
        <v>26</v>
      </c>
      <c r="B34" s="1">
        <v>32</v>
      </c>
      <c r="C34" t="s">
        <v>49</v>
      </c>
      <c r="D34" t="s">
        <v>450</v>
      </c>
      <c r="E34" t="s">
        <v>262</v>
      </c>
      <c r="F34" s="5" t="s">
        <v>17</v>
      </c>
      <c r="G34" s="6" t="s">
        <v>18</v>
      </c>
      <c r="M34" t="s">
        <v>508</v>
      </c>
      <c r="N34" t="str">
        <f>"""" &amp; _xlfn.TEXTJOIN(""",""",TRUE,Table223[[#This Row],[Categoria1]:[Categoria7]]) &amp; """"</f>
        <v>"Cuaresma","Antiguo Testamento"</v>
      </c>
      <c r="O34" t="s">
        <v>738</v>
      </c>
      <c r="P34" t="str">
        <f>"""" &amp; _xlfn.TEXTJOIN(""",""",TRUE,Table223[[#This Row],[Categoria]:[Categoria7]]) &amp; """"</f>
        <v>"Precatecumenado","Cuaresma","Antiguo Testamento"</v>
      </c>
    </row>
    <row r="35" spans="1:16" x14ac:dyDescent="0.35">
      <c r="A35" s="10">
        <v>183</v>
      </c>
      <c r="B35" s="1">
        <v>33</v>
      </c>
      <c r="C35" s="11" t="s">
        <v>204</v>
      </c>
      <c r="D35" s="11" t="s">
        <v>405</v>
      </c>
      <c r="E35" s="11" t="s">
        <v>970</v>
      </c>
      <c r="F35" s="5"/>
      <c r="H35" s="4"/>
      <c r="M35" t="s">
        <v>663</v>
      </c>
      <c r="N35" t="str">
        <f>"""" &amp; _xlfn.TEXTJOIN(""",""",TRUE,Table223[[#This Row],[Categoria1]:[Categoria7]]) &amp; """"</f>
        <v>""</v>
      </c>
      <c r="O35" t="s">
        <v>739</v>
      </c>
      <c r="P35" t="str">
        <f>"""" &amp; _xlfn.TEXTJOIN(""",""",TRUE,Table223[[#This Row],[Categoria]:[Categoria7]]) &amp; """"</f>
        <v>"Liturgia"</v>
      </c>
    </row>
    <row r="36" spans="1:16" x14ac:dyDescent="0.35">
      <c r="A36" s="1">
        <v>27</v>
      </c>
      <c r="B36" s="1">
        <v>34</v>
      </c>
      <c r="C36" t="s">
        <v>50</v>
      </c>
      <c r="D36" t="s">
        <v>287</v>
      </c>
      <c r="E36" t="s">
        <v>262</v>
      </c>
      <c r="F36" s="9" t="s">
        <v>42</v>
      </c>
      <c r="G36" t="s">
        <v>23</v>
      </c>
      <c r="H36" s="4" t="s">
        <v>15</v>
      </c>
      <c r="M36" t="s">
        <v>509</v>
      </c>
      <c r="N36" t="str">
        <f>"""" &amp; _xlfn.TEXTJOIN(""",""",TRUE,Table223[[#This Row],[Categoria1]:[Categoria7]]) &amp; """"</f>
        <v>"Vírgen María","Entrada","Nuevo Testamento"</v>
      </c>
      <c r="O36" t="s">
        <v>812</v>
      </c>
      <c r="P36" t="str">
        <f>"""" &amp; _xlfn.TEXTJOIN(""",""",TRUE,Table223[[#This Row],[Categoria]:[Categoria7]]) &amp; """"</f>
        <v>"Precatecumenado","Vírgen María","Entrada","Nuevo Testamento"</v>
      </c>
    </row>
    <row r="37" spans="1:16" x14ac:dyDescent="0.35">
      <c r="A37" s="1">
        <v>28</v>
      </c>
      <c r="B37" s="1">
        <v>35</v>
      </c>
      <c r="C37" t="s">
        <v>51</v>
      </c>
      <c r="D37" t="s">
        <v>288</v>
      </c>
      <c r="E37" t="s">
        <v>262</v>
      </c>
      <c r="F37" s="6" t="s">
        <v>18</v>
      </c>
      <c r="M37" t="s">
        <v>510</v>
      </c>
      <c r="N37" t="str">
        <f>"""" &amp; _xlfn.TEXTJOIN(""",""",TRUE,Table223[[#This Row],[Categoria1]:[Categoria7]]) &amp; """"</f>
        <v>"Antiguo Testamento"</v>
      </c>
      <c r="O37" t="s">
        <v>813</v>
      </c>
      <c r="P37" t="str">
        <f>"""" &amp; _xlfn.TEXTJOIN(""",""",TRUE,Table223[[#This Row],[Categoria]:[Categoria7]]) &amp; """"</f>
        <v>"Precatecumenado","Antiguo Testamento"</v>
      </c>
    </row>
    <row r="38" spans="1:16" x14ac:dyDescent="0.35">
      <c r="A38" s="1">
        <v>29</v>
      </c>
      <c r="B38" s="1">
        <v>36</v>
      </c>
      <c r="C38" t="s">
        <v>52</v>
      </c>
      <c r="D38" t="s">
        <v>289</v>
      </c>
      <c r="E38" t="s">
        <v>262</v>
      </c>
      <c r="F38" s="7" t="s">
        <v>29</v>
      </c>
      <c r="G38" s="8" t="s">
        <v>30</v>
      </c>
      <c r="H38" s="4" t="s">
        <v>15</v>
      </c>
      <c r="M38" t="s">
        <v>511</v>
      </c>
      <c r="N38" t="str">
        <f>"""" &amp; _xlfn.TEXTJOIN(""",""",TRUE,Table223[[#This Row],[Categoria1]:[Categoria7]]) &amp; """"</f>
        <v>"Adviento","Navidad","Nuevo Testamento"</v>
      </c>
      <c r="O38" t="s">
        <v>814</v>
      </c>
      <c r="P38" t="str">
        <f>"""" &amp; _xlfn.TEXTJOIN(""",""",TRUE,Table223[[#This Row],[Categoria]:[Categoria7]]) &amp; """"</f>
        <v>"Precatecumenado","Adviento","Navidad","Nuevo Testamento"</v>
      </c>
    </row>
    <row r="39" spans="1:16" x14ac:dyDescent="0.35">
      <c r="A39" s="1">
        <v>30</v>
      </c>
      <c r="B39" s="1">
        <v>37</v>
      </c>
      <c r="C39" t="s">
        <v>53</v>
      </c>
      <c r="D39" t="s">
        <v>290</v>
      </c>
      <c r="E39" t="s">
        <v>262</v>
      </c>
      <c r="F39" s="4" t="s">
        <v>15</v>
      </c>
      <c r="M39" t="s">
        <v>512</v>
      </c>
      <c r="N39" t="str">
        <f>"""" &amp; _xlfn.TEXTJOIN(""",""",TRUE,Table223[[#This Row],[Categoria1]:[Categoria7]]) &amp; """"</f>
        <v>"Nuevo Testamento"</v>
      </c>
      <c r="O39" t="s">
        <v>815</v>
      </c>
      <c r="P39" t="str">
        <f>"""" &amp; _xlfn.TEXTJOIN(""",""",TRUE,Table223[[#This Row],[Categoria]:[Categoria7]]) &amp; """"</f>
        <v>"Precatecumenado","Nuevo Testamento"</v>
      </c>
    </row>
    <row r="40" spans="1:16" x14ac:dyDescent="0.35">
      <c r="A40" s="1">
        <v>31</v>
      </c>
      <c r="B40" s="1">
        <v>38</v>
      </c>
      <c r="C40" t="s">
        <v>54</v>
      </c>
      <c r="D40" t="s">
        <v>291</v>
      </c>
      <c r="E40" t="s">
        <v>262</v>
      </c>
      <c r="F40" s="6" t="s">
        <v>18</v>
      </c>
      <c r="M40" t="s">
        <v>513</v>
      </c>
      <c r="N40" t="str">
        <f>"""" &amp; _xlfn.TEXTJOIN(""",""",TRUE,Table223[[#This Row],[Categoria1]:[Categoria7]]) &amp; """"</f>
        <v>"Antiguo Testamento"</v>
      </c>
      <c r="O40" t="s">
        <v>740</v>
      </c>
      <c r="P40" t="str">
        <f>"""" &amp; _xlfn.TEXTJOIN(""",""",TRUE,Table223[[#This Row],[Categoria]:[Categoria7]]) &amp; """"</f>
        <v>"Precatecumenado","Antiguo Testamento"</v>
      </c>
    </row>
    <row r="41" spans="1:16" x14ac:dyDescent="0.35">
      <c r="A41" s="1">
        <v>32</v>
      </c>
      <c r="B41" s="1">
        <v>39</v>
      </c>
      <c r="C41" t="s">
        <v>55</v>
      </c>
      <c r="D41" t="s">
        <v>292</v>
      </c>
      <c r="E41" t="s">
        <v>262</v>
      </c>
      <c r="F41" t="s">
        <v>23</v>
      </c>
      <c r="G41" s="6" t="s">
        <v>18</v>
      </c>
      <c r="M41" t="s">
        <v>514</v>
      </c>
      <c r="N41" t="str">
        <f>"""" &amp; _xlfn.TEXTJOIN(""",""",TRUE,Table223[[#This Row],[Categoria1]:[Categoria7]]) &amp; """"</f>
        <v>"Entrada","Antiguo Testamento"</v>
      </c>
      <c r="O41" t="s">
        <v>816</v>
      </c>
      <c r="P41" t="str">
        <f>"""" &amp; _xlfn.TEXTJOIN(""",""",TRUE,Table223[[#This Row],[Categoria]:[Categoria7]]) &amp; """"</f>
        <v>"Precatecumenado","Entrada","Antiguo Testamento"</v>
      </c>
    </row>
    <row r="42" spans="1:16" x14ac:dyDescent="0.35">
      <c r="A42" s="1">
        <v>33</v>
      </c>
      <c r="B42" s="1">
        <v>40</v>
      </c>
      <c r="C42" t="s">
        <v>56</v>
      </c>
      <c r="D42" t="s">
        <v>293</v>
      </c>
      <c r="E42" t="s">
        <v>262</v>
      </c>
      <c r="F42" s="6" t="s">
        <v>18</v>
      </c>
      <c r="M42" t="s">
        <v>515</v>
      </c>
      <c r="N42" t="str">
        <f>"""" &amp; _xlfn.TEXTJOIN(""",""",TRUE,Table223[[#This Row],[Categoria1]:[Categoria7]]) &amp; """"</f>
        <v>"Antiguo Testamento"</v>
      </c>
      <c r="O42" t="s">
        <v>741</v>
      </c>
      <c r="P42" t="str">
        <f>"""" &amp; _xlfn.TEXTJOIN(""",""",TRUE,Table223[[#This Row],[Categoria]:[Categoria7]]) &amp; """"</f>
        <v>"Precatecumenado","Antiguo Testamento"</v>
      </c>
    </row>
    <row r="43" spans="1:16" x14ac:dyDescent="0.35">
      <c r="A43" s="1">
        <v>34</v>
      </c>
      <c r="B43" s="1">
        <v>41</v>
      </c>
      <c r="C43" t="s">
        <v>57</v>
      </c>
      <c r="D43" t="s">
        <v>294</v>
      </c>
      <c r="E43" t="s">
        <v>262</v>
      </c>
      <c r="F43" s="2" t="s">
        <v>12</v>
      </c>
      <c r="G43" s="3" t="s">
        <v>13</v>
      </c>
      <c r="H43" s="6" t="s">
        <v>18</v>
      </c>
      <c r="M43" t="s">
        <v>516</v>
      </c>
      <c r="N43" t="str">
        <f>"""" &amp; _xlfn.TEXTJOIN(""",""",TRUE,Table223[[#This Row],[Categoria1]:[Categoria7]]) &amp; """"</f>
        <v>"Pascua","Pentecostés","Antiguo Testamento"</v>
      </c>
      <c r="O43" t="s">
        <v>742</v>
      </c>
      <c r="P43" t="str">
        <f>"""" &amp; _xlfn.TEXTJOIN(""",""",TRUE,Table223[[#This Row],[Categoria]:[Categoria7]]) &amp; """"</f>
        <v>"Precatecumenado","Pascua","Pentecostés","Antiguo Testamento"</v>
      </c>
    </row>
    <row r="44" spans="1:16" x14ac:dyDescent="0.35">
      <c r="A44" s="1">
        <v>35</v>
      </c>
      <c r="B44" s="1">
        <v>42</v>
      </c>
      <c r="C44" t="s">
        <v>58</v>
      </c>
      <c r="D44" t="s">
        <v>295</v>
      </c>
      <c r="E44" t="s">
        <v>262</v>
      </c>
      <c r="F44" s="5" t="s">
        <v>17</v>
      </c>
      <c r="G44" s="4" t="s">
        <v>15</v>
      </c>
      <c r="M44" t="s">
        <v>517</v>
      </c>
      <c r="N44" t="str">
        <f>"""" &amp; _xlfn.TEXTJOIN(""",""",TRUE,Table223[[#This Row],[Categoria1]:[Categoria7]]) &amp; """"</f>
        <v>"Cuaresma","Nuevo Testamento"</v>
      </c>
      <c r="O44" t="s">
        <v>817</v>
      </c>
      <c r="P44" t="str">
        <f>"""" &amp; _xlfn.TEXTJOIN(""",""",TRUE,Table223[[#This Row],[Categoria]:[Categoria7]]) &amp; """"</f>
        <v>"Precatecumenado","Cuaresma","Nuevo Testamento"</v>
      </c>
    </row>
    <row r="45" spans="1:16" x14ac:dyDescent="0.35">
      <c r="A45" s="1">
        <v>36</v>
      </c>
      <c r="B45" s="1">
        <v>43</v>
      </c>
      <c r="C45" t="s">
        <v>59</v>
      </c>
      <c r="D45" t="s">
        <v>296</v>
      </c>
      <c r="E45" t="s">
        <v>262</v>
      </c>
      <c r="F45" t="s">
        <v>48</v>
      </c>
      <c r="G45" t="s">
        <v>46</v>
      </c>
      <c r="M45" t="s">
        <v>518</v>
      </c>
      <c r="N45" t="str">
        <f>"""" &amp; _xlfn.TEXTJOIN(""",""",TRUE,Table223[[#This Row],[Categoria1]:[Categoria7]]) &amp; """"</f>
        <v>"Comunión","Final"</v>
      </c>
      <c r="O45" t="s">
        <v>818</v>
      </c>
      <c r="P45" t="str">
        <f>"""" &amp; _xlfn.TEXTJOIN(""",""",TRUE,Table223[[#This Row],[Categoria]:[Categoria7]]) &amp; """"</f>
        <v>"Precatecumenado","Comunión","Final"</v>
      </c>
    </row>
    <row r="46" spans="1:16" x14ac:dyDescent="0.35">
      <c r="A46" s="12">
        <v>185</v>
      </c>
      <c r="B46" s="1">
        <v>44</v>
      </c>
      <c r="C46" s="13" t="s">
        <v>205</v>
      </c>
      <c r="D46" s="13" t="s">
        <v>406</v>
      </c>
      <c r="E46" s="13" t="s">
        <v>970</v>
      </c>
      <c r="F46" s="5"/>
      <c r="H46" s="4"/>
      <c r="M46" t="s">
        <v>664</v>
      </c>
      <c r="N46" t="str">
        <f>"""" &amp; _xlfn.TEXTJOIN(""",""",TRUE,Table223[[#This Row],[Categoria1]:[Categoria7]]) &amp; """"</f>
        <v>""</v>
      </c>
      <c r="O46" t="s">
        <v>819</v>
      </c>
      <c r="P46" t="str">
        <f>"""" &amp; _xlfn.TEXTJOIN(""",""",TRUE,Table223[[#This Row],[Categoria]:[Categoria7]]) &amp; """"</f>
        <v>"Liturgia"</v>
      </c>
    </row>
    <row r="47" spans="1:16" x14ac:dyDescent="0.35">
      <c r="A47" s="1">
        <v>37</v>
      </c>
      <c r="B47" s="1">
        <v>45</v>
      </c>
      <c r="C47" t="s">
        <v>60</v>
      </c>
      <c r="D47" t="s">
        <v>297</v>
      </c>
      <c r="E47" t="s">
        <v>262</v>
      </c>
      <c r="F47" s="4" t="s">
        <v>15</v>
      </c>
      <c r="M47" t="s">
        <v>519</v>
      </c>
      <c r="N47" t="str">
        <f>"""" &amp; _xlfn.TEXTJOIN(""",""",TRUE,Table223[[#This Row],[Categoria1]:[Categoria7]]) &amp; """"</f>
        <v>"Nuevo Testamento"</v>
      </c>
      <c r="O47" t="s">
        <v>820</v>
      </c>
      <c r="P47" t="str">
        <f>"""" &amp; _xlfn.TEXTJOIN(""",""",TRUE,Table223[[#This Row],[Categoria]:[Categoria7]]) &amp; """"</f>
        <v>"Precatecumenado","Nuevo Testamento"</v>
      </c>
    </row>
    <row r="48" spans="1:16" x14ac:dyDescent="0.35">
      <c r="A48" s="18">
        <v>239</v>
      </c>
      <c r="B48" s="1">
        <v>46</v>
      </c>
      <c r="C48" s="19" t="s">
        <v>250</v>
      </c>
      <c r="D48" s="19" t="s">
        <v>442</v>
      </c>
      <c r="E48" s="19" t="s">
        <v>969</v>
      </c>
      <c r="F48" s="2"/>
      <c r="G48" s="3"/>
      <c r="M48" t="s">
        <v>707</v>
      </c>
      <c r="N48" t="str">
        <f>"""" &amp; _xlfn.TEXTJOIN(""",""",TRUE,Table223[[#This Row],[Categoria1]:[Categoria7]]) &amp; """"</f>
        <v>""</v>
      </c>
      <c r="O48" t="s">
        <v>743</v>
      </c>
      <c r="P48" t="str">
        <f>"""" &amp; _xlfn.TEXTJOIN(""",""",TRUE,Table223[[#This Row],[Categoria]:[Categoria7]]) &amp; """"</f>
        <v>"Eleccion"</v>
      </c>
    </row>
    <row r="49" spans="1:16" x14ac:dyDescent="0.35">
      <c r="A49" s="14">
        <v>221</v>
      </c>
      <c r="B49" s="1">
        <v>47</v>
      </c>
      <c r="C49" s="15" t="s">
        <v>232</v>
      </c>
      <c r="D49" s="15" t="s">
        <v>428</v>
      </c>
      <c r="E49" s="15" t="s">
        <v>263</v>
      </c>
      <c r="F49" s="5"/>
      <c r="H49" s="4"/>
      <c r="M49" t="s">
        <v>689</v>
      </c>
      <c r="N49" t="str">
        <f>"""" &amp; _xlfn.TEXTJOIN(""",""",TRUE,Table223[[#This Row],[Categoria1]:[Categoria7]]) &amp; """"</f>
        <v>""</v>
      </c>
      <c r="O49" t="s">
        <v>821</v>
      </c>
      <c r="P49" t="str">
        <f>"""" &amp; _xlfn.TEXTJOIN(""",""",TRUE,Table223[[#This Row],[Categoria]:[Categoria7]]) &amp; """"</f>
        <v>"Catecumenado"</v>
      </c>
    </row>
    <row r="50" spans="1:16" x14ac:dyDescent="0.35">
      <c r="A50" s="1">
        <v>38</v>
      </c>
      <c r="B50" s="1">
        <v>48</v>
      </c>
      <c r="C50" t="s">
        <v>61</v>
      </c>
      <c r="D50" t="s">
        <v>298</v>
      </c>
      <c r="E50" t="s">
        <v>262</v>
      </c>
      <c r="F50" t="s">
        <v>34</v>
      </c>
      <c r="G50" s="6" t="s">
        <v>18</v>
      </c>
      <c r="M50" t="s">
        <v>520</v>
      </c>
      <c r="N50" t="str">
        <f>"""" &amp; _xlfn.TEXTJOIN(""",""",TRUE,Table223[[#This Row],[Categoria1]:[Categoria7]]) &amp; """"</f>
        <v>"Paz","Antiguo Testamento"</v>
      </c>
      <c r="O50" t="s">
        <v>744</v>
      </c>
      <c r="P50" t="str">
        <f>"""" &amp; _xlfn.TEXTJOIN(""",""",TRUE,Table223[[#This Row],[Categoria]:[Categoria7]]) &amp; """"</f>
        <v>"Precatecumenado","Paz","Antiguo Testamento"</v>
      </c>
    </row>
    <row r="51" spans="1:16" x14ac:dyDescent="0.35">
      <c r="A51" s="1">
        <v>39</v>
      </c>
      <c r="B51" s="1">
        <v>49</v>
      </c>
      <c r="C51" t="s">
        <v>62</v>
      </c>
      <c r="D51" t="s">
        <v>299</v>
      </c>
      <c r="E51" t="s">
        <v>262</v>
      </c>
      <c r="F51" s="5" t="s">
        <v>17</v>
      </c>
      <c r="G51" s="6" t="s">
        <v>18</v>
      </c>
      <c r="M51" t="s">
        <v>521</v>
      </c>
      <c r="N51" t="str">
        <f>"""" &amp; _xlfn.TEXTJOIN(""",""",TRUE,Table223[[#This Row],[Categoria1]:[Categoria7]]) &amp; """"</f>
        <v>"Cuaresma","Antiguo Testamento"</v>
      </c>
      <c r="O51" t="s">
        <v>822</v>
      </c>
      <c r="P51" t="str">
        <f>"""" &amp; _xlfn.TEXTJOIN(""",""",TRUE,Table223[[#This Row],[Categoria]:[Categoria7]]) &amp; """"</f>
        <v>"Precatecumenado","Cuaresma","Antiguo Testamento"</v>
      </c>
    </row>
    <row r="52" spans="1:16" x14ac:dyDescent="0.35">
      <c r="A52" s="20">
        <v>240</v>
      </c>
      <c r="B52" s="1">
        <v>50</v>
      </c>
      <c r="C52" s="21" t="s">
        <v>251</v>
      </c>
      <c r="D52" s="21" t="s">
        <v>443</v>
      </c>
      <c r="E52" s="21" t="s">
        <v>969</v>
      </c>
      <c r="F52" s="6" t="s">
        <v>18</v>
      </c>
      <c r="M52" t="s">
        <v>708</v>
      </c>
      <c r="N52" t="str">
        <f>"""" &amp; _xlfn.TEXTJOIN(""",""",TRUE,Table223[[#This Row],[Categoria1]:[Categoria7]]) &amp; """"</f>
        <v>"Antiguo Testamento"</v>
      </c>
      <c r="O52" t="s">
        <v>745</v>
      </c>
      <c r="P52" t="str">
        <f>"""" &amp; _xlfn.TEXTJOIN(""",""",TRUE,Table223[[#This Row],[Categoria]:[Categoria7]]) &amp; """"</f>
        <v>"Eleccion","Antiguo Testamento"</v>
      </c>
    </row>
    <row r="53" spans="1:16" x14ac:dyDescent="0.35">
      <c r="A53" s="1">
        <v>40</v>
      </c>
      <c r="B53" s="1">
        <v>51</v>
      </c>
      <c r="C53" t="s">
        <v>63</v>
      </c>
      <c r="D53" t="s">
        <v>300</v>
      </c>
      <c r="E53" t="s">
        <v>262</v>
      </c>
      <c r="F53" s="9" t="s">
        <v>42</v>
      </c>
      <c r="G53" s="5" t="s">
        <v>17</v>
      </c>
      <c r="H53" s="2" t="s">
        <v>12</v>
      </c>
      <c r="I53" s="3" t="s">
        <v>13</v>
      </c>
      <c r="J53" t="s">
        <v>64</v>
      </c>
      <c r="M53" t="s">
        <v>522</v>
      </c>
      <c r="N53" t="str">
        <f>"""" &amp; _xlfn.TEXTJOIN(""",""",TRUE,Table223[[#This Row],[Categoria1]:[Categoria7]]) &amp; """"</f>
        <v>"Vírgen María","Cuaresma","Pascua","Pentecostés","Fracción Del Pan"</v>
      </c>
      <c r="O53" t="s">
        <v>823</v>
      </c>
      <c r="P53" t="str">
        <f>"""" &amp; _xlfn.TEXTJOIN(""",""",TRUE,Table223[[#This Row],[Categoria]:[Categoria7]]) &amp; """"</f>
        <v>"Precatecumenado","Vírgen María","Cuaresma","Pascua","Pentecostés","Fracción Del Pan"</v>
      </c>
    </row>
    <row r="54" spans="1:16" x14ac:dyDescent="0.35">
      <c r="A54" s="1">
        <v>41</v>
      </c>
      <c r="B54" s="1">
        <v>52</v>
      </c>
      <c r="C54" t="s">
        <v>65</v>
      </c>
      <c r="D54" t="s">
        <v>301</v>
      </c>
      <c r="E54" t="s">
        <v>262</v>
      </c>
      <c r="F54" s="7" t="s">
        <v>29</v>
      </c>
      <c r="G54" s="8" t="s">
        <v>30</v>
      </c>
      <c r="H54" t="s">
        <v>23</v>
      </c>
      <c r="I54" s="6" t="s">
        <v>18</v>
      </c>
      <c r="J54" t="s">
        <v>34</v>
      </c>
      <c r="K54" t="s">
        <v>46</v>
      </c>
      <c r="M54" t="s">
        <v>523</v>
      </c>
      <c r="N54" t="str">
        <f>"""" &amp; _xlfn.TEXTJOIN(""",""",TRUE,Table223[[#This Row],[Categoria1]:[Categoria7]]) &amp; """"</f>
        <v>"Adviento","Navidad","Entrada","Antiguo Testamento","Paz","Final"</v>
      </c>
      <c r="O54" t="s">
        <v>824</v>
      </c>
      <c r="P54" t="str">
        <f>"""" &amp; _xlfn.TEXTJOIN(""",""",TRUE,Table223[[#This Row],[Categoria]:[Categoria7]]) &amp; """"</f>
        <v>"Precatecumenado","Adviento","Navidad","Entrada","Antiguo Testamento","Paz","Final"</v>
      </c>
    </row>
    <row r="55" spans="1:16" x14ac:dyDescent="0.35">
      <c r="A55" s="10">
        <v>186</v>
      </c>
      <c r="B55" s="1">
        <v>53</v>
      </c>
      <c r="C55" s="11" t="s">
        <v>206</v>
      </c>
      <c r="D55" s="11" t="s">
        <v>407</v>
      </c>
      <c r="E55" s="11" t="s">
        <v>970</v>
      </c>
      <c r="F55" s="5"/>
      <c r="H55" s="4"/>
      <c r="M55" t="s">
        <v>665</v>
      </c>
      <c r="N55" t="str">
        <f>"""" &amp; _xlfn.TEXTJOIN(""",""",TRUE,Table223[[#This Row],[Categoria1]:[Categoria7]]) &amp; """"</f>
        <v>""</v>
      </c>
      <c r="O55" t="s">
        <v>746</v>
      </c>
      <c r="P55" t="str">
        <f>"""" &amp; _xlfn.TEXTJOIN(""",""",TRUE,Table223[[#This Row],[Categoria]:[Categoria7]]) &amp; """"</f>
        <v>"Liturgia"</v>
      </c>
    </row>
    <row r="56" spans="1:16" x14ac:dyDescent="0.35">
      <c r="A56" s="12">
        <v>187</v>
      </c>
      <c r="B56" s="1">
        <v>54</v>
      </c>
      <c r="C56" s="13" t="s">
        <v>207</v>
      </c>
      <c r="D56" s="13" t="s">
        <v>408</v>
      </c>
      <c r="E56" s="13" t="s">
        <v>970</v>
      </c>
      <c r="F56" s="5"/>
      <c r="H56" s="4"/>
      <c r="M56" t="s">
        <v>666</v>
      </c>
      <c r="N56" t="str">
        <f>"""" &amp; _xlfn.TEXTJOIN(""",""",TRUE,Table223[[#This Row],[Categoria1]:[Categoria7]]) &amp; """"</f>
        <v>""</v>
      </c>
      <c r="O56" t="s">
        <v>747</v>
      </c>
      <c r="P56" t="str">
        <f>"""" &amp; _xlfn.TEXTJOIN(""",""",TRUE,Table223[[#This Row],[Categoria]:[Categoria7]]) &amp; """"</f>
        <v>"Liturgia"</v>
      </c>
    </row>
    <row r="57" spans="1:16" x14ac:dyDescent="0.35">
      <c r="A57" s="1">
        <v>42</v>
      </c>
      <c r="B57" s="1">
        <v>55</v>
      </c>
      <c r="C57" t="s">
        <v>66</v>
      </c>
      <c r="D57" t="s">
        <v>302</v>
      </c>
      <c r="E57" t="s">
        <v>262</v>
      </c>
      <c r="F57" s="2" t="s">
        <v>12</v>
      </c>
      <c r="G57" s="3" t="s">
        <v>13</v>
      </c>
      <c r="H57" s="4" t="s">
        <v>15</v>
      </c>
      <c r="M57" t="s">
        <v>524</v>
      </c>
      <c r="N57" t="str">
        <f>"""" &amp; _xlfn.TEXTJOIN(""",""",TRUE,Table223[[#This Row],[Categoria1]:[Categoria7]]) &amp; """"</f>
        <v>"Pascua","Pentecostés","Nuevo Testamento"</v>
      </c>
      <c r="O57" t="s">
        <v>748</v>
      </c>
      <c r="P57" t="str">
        <f>"""" &amp; _xlfn.TEXTJOIN(""",""",TRUE,Table223[[#This Row],[Categoria]:[Categoria7]]) &amp; """"</f>
        <v>"Precatecumenado","Pascua","Pentecostés","Nuevo Testamento"</v>
      </c>
    </row>
    <row r="58" spans="1:16" x14ac:dyDescent="0.35">
      <c r="A58" s="16">
        <v>222</v>
      </c>
      <c r="B58" s="1">
        <v>56</v>
      </c>
      <c r="C58" s="17" t="s">
        <v>233</v>
      </c>
      <c r="D58" s="17" t="s">
        <v>429</v>
      </c>
      <c r="E58" s="17" t="s">
        <v>263</v>
      </c>
      <c r="F58" t="s">
        <v>48</v>
      </c>
      <c r="G58" s="6" t="s">
        <v>18</v>
      </c>
      <c r="M58" t="s">
        <v>690</v>
      </c>
      <c r="N58" t="str">
        <f>"""" &amp; _xlfn.TEXTJOIN(""",""",TRUE,Table223[[#This Row],[Categoria1]:[Categoria7]]) &amp; """"</f>
        <v>"Comunión","Antiguo Testamento"</v>
      </c>
      <c r="O58" t="s">
        <v>825</v>
      </c>
      <c r="P58" t="str">
        <f>"""" &amp; _xlfn.TEXTJOIN(""",""",TRUE,Table223[[#This Row],[Categoria]:[Categoria7]]) &amp; """"</f>
        <v>"Catecumenado","Comunión","Antiguo Testamento"</v>
      </c>
    </row>
    <row r="59" spans="1:16" x14ac:dyDescent="0.35">
      <c r="A59" s="1">
        <v>43</v>
      </c>
      <c r="B59" s="1">
        <v>57</v>
      </c>
      <c r="C59" t="s">
        <v>67</v>
      </c>
      <c r="D59" t="s">
        <v>303</v>
      </c>
      <c r="E59" t="s">
        <v>262</v>
      </c>
      <c r="F59" s="5" t="s">
        <v>17</v>
      </c>
      <c r="G59" s="7" t="s">
        <v>29</v>
      </c>
      <c r="H59" s="8" t="s">
        <v>30</v>
      </c>
      <c r="I59" s="6" t="s">
        <v>18</v>
      </c>
      <c r="J59" t="s">
        <v>23</v>
      </c>
      <c r="M59" t="s">
        <v>525</v>
      </c>
      <c r="N59" t="str">
        <f>"""" &amp; _xlfn.TEXTJOIN(""",""",TRUE,Table223[[#This Row],[Categoria1]:[Categoria7]]) &amp; """"</f>
        <v>"Cuaresma","Adviento","Navidad","Antiguo Testamento","Entrada"</v>
      </c>
      <c r="O59" t="s">
        <v>749</v>
      </c>
      <c r="P59" t="str">
        <f>"""" &amp; _xlfn.TEXTJOIN(""",""",TRUE,Table223[[#This Row],[Categoria]:[Categoria7]]) &amp; """"</f>
        <v>"Precatecumenado","Cuaresma","Adviento","Navidad","Antiguo Testamento","Entrada"</v>
      </c>
    </row>
    <row r="60" spans="1:16" x14ac:dyDescent="0.35">
      <c r="A60" s="1">
        <v>44</v>
      </c>
      <c r="B60" s="1">
        <v>58</v>
      </c>
      <c r="C60" t="s">
        <v>68</v>
      </c>
      <c r="D60" t="s">
        <v>304</v>
      </c>
      <c r="E60" t="s">
        <v>262</v>
      </c>
      <c r="F60" s="2" t="s">
        <v>12</v>
      </c>
      <c r="G60" s="3" t="s">
        <v>13</v>
      </c>
      <c r="H60" s="6" t="s">
        <v>18</v>
      </c>
      <c r="M60" t="s">
        <v>526</v>
      </c>
      <c r="N60" t="str">
        <f>"""" &amp; _xlfn.TEXTJOIN(""",""",TRUE,Table223[[#This Row],[Categoria1]:[Categoria7]]) &amp; """"</f>
        <v>"Pascua","Pentecostés","Antiguo Testamento"</v>
      </c>
      <c r="O60" t="s">
        <v>750</v>
      </c>
      <c r="P60" t="str">
        <f>"""" &amp; _xlfn.TEXTJOIN(""",""",TRUE,Table223[[#This Row],[Categoria]:[Categoria7]]) &amp; """"</f>
        <v>"Precatecumenado","Pascua","Pentecostés","Antiguo Testamento"</v>
      </c>
    </row>
    <row r="61" spans="1:16" x14ac:dyDescent="0.35">
      <c r="A61" s="1">
        <v>45</v>
      </c>
      <c r="B61" s="1">
        <v>59</v>
      </c>
      <c r="C61" t="s">
        <v>69</v>
      </c>
      <c r="D61" t="s">
        <v>305</v>
      </c>
      <c r="E61" t="s">
        <v>262</v>
      </c>
      <c r="F61" s="2" t="s">
        <v>12</v>
      </c>
      <c r="G61" s="3" t="s">
        <v>13</v>
      </c>
      <c r="H61" t="s">
        <v>34</v>
      </c>
      <c r="M61" t="s">
        <v>527</v>
      </c>
      <c r="N61" t="str">
        <f>"""" &amp; _xlfn.TEXTJOIN(""",""",TRUE,Table223[[#This Row],[Categoria1]:[Categoria7]]) &amp; """"</f>
        <v>"Pascua","Pentecostés","Paz"</v>
      </c>
      <c r="O61" t="s">
        <v>826</v>
      </c>
      <c r="P61" t="str">
        <f>"""" &amp; _xlfn.TEXTJOIN(""",""",TRUE,Table223[[#This Row],[Categoria]:[Categoria7]]) &amp; """"</f>
        <v>"Precatecumenado","Pascua","Pentecostés","Paz"</v>
      </c>
    </row>
    <row r="62" spans="1:16" x14ac:dyDescent="0.35">
      <c r="A62" s="1">
        <v>47</v>
      </c>
      <c r="B62" s="1">
        <v>60</v>
      </c>
      <c r="C62" t="s">
        <v>70</v>
      </c>
      <c r="D62" t="s">
        <v>306</v>
      </c>
      <c r="E62" t="s">
        <v>262</v>
      </c>
      <c r="F62" s="5" t="s">
        <v>17</v>
      </c>
      <c r="G62" s="7" t="s">
        <v>29</v>
      </c>
      <c r="H62" s="8" t="s">
        <v>30</v>
      </c>
      <c r="I62" s="6" t="s">
        <v>18</v>
      </c>
      <c r="M62" t="s">
        <v>528</v>
      </c>
      <c r="N62" t="str">
        <f>"""" &amp; _xlfn.TEXTJOIN(""",""",TRUE,Table223[[#This Row],[Categoria1]:[Categoria7]]) &amp; """"</f>
        <v>"Cuaresma","Adviento","Navidad","Antiguo Testamento"</v>
      </c>
      <c r="O62" t="s">
        <v>751</v>
      </c>
      <c r="P62" t="str">
        <f>"""" &amp; _xlfn.TEXTJOIN(""",""",TRUE,Table223[[#This Row],[Categoria]:[Categoria7]]) &amp; """"</f>
        <v>"Precatecumenado","Cuaresma","Adviento","Navidad","Antiguo Testamento"</v>
      </c>
    </row>
    <row r="63" spans="1:16" x14ac:dyDescent="0.35">
      <c r="A63" s="14">
        <v>223</v>
      </c>
      <c r="B63" s="1">
        <v>61</v>
      </c>
      <c r="C63" s="15" t="s">
        <v>234</v>
      </c>
      <c r="D63" s="15" t="s">
        <v>430</v>
      </c>
      <c r="E63" s="15" t="s">
        <v>263</v>
      </c>
      <c r="F63" s="9" t="s">
        <v>42</v>
      </c>
      <c r="G63" s="6" t="s">
        <v>18</v>
      </c>
      <c r="M63" t="s">
        <v>691</v>
      </c>
      <c r="N63" t="str">
        <f>"""" &amp; _xlfn.TEXTJOIN(""",""",TRUE,Table223[[#This Row],[Categoria1]:[Categoria7]]) &amp; """"</f>
        <v>"Vírgen María","Antiguo Testamento"</v>
      </c>
      <c r="O63" t="s">
        <v>827</v>
      </c>
      <c r="P63" t="str">
        <f>"""" &amp; _xlfn.TEXTJOIN(""",""",TRUE,Table223[[#This Row],[Categoria]:[Categoria7]]) &amp; """"</f>
        <v>"Catecumenado","Vírgen María","Antiguo Testamento"</v>
      </c>
    </row>
    <row r="64" spans="1:16" x14ac:dyDescent="0.35">
      <c r="A64" s="1">
        <v>48</v>
      </c>
      <c r="B64" s="1">
        <v>62</v>
      </c>
      <c r="C64" t="s">
        <v>71</v>
      </c>
      <c r="D64" t="s">
        <v>307</v>
      </c>
      <c r="E64" t="s">
        <v>262</v>
      </c>
      <c r="F64" s="5" t="s">
        <v>17</v>
      </c>
      <c r="G64" s="7" t="s">
        <v>29</v>
      </c>
      <c r="H64" s="8" t="s">
        <v>30</v>
      </c>
      <c r="I64" t="s">
        <v>23</v>
      </c>
      <c r="J64" s="6" t="s">
        <v>18</v>
      </c>
      <c r="M64" t="s">
        <v>529</v>
      </c>
      <c r="N64" t="str">
        <f>"""" &amp; _xlfn.TEXTJOIN(""",""",TRUE,Table223[[#This Row],[Categoria1]:[Categoria7]]) &amp; """"</f>
        <v>"Cuaresma","Adviento","Navidad","Entrada","Antiguo Testamento"</v>
      </c>
      <c r="O64" t="s">
        <v>752</v>
      </c>
      <c r="P64" t="str">
        <f>"""" &amp; _xlfn.TEXTJOIN(""",""",TRUE,Table223[[#This Row],[Categoria]:[Categoria7]]) &amp; """"</f>
        <v>"Precatecumenado","Cuaresma","Adviento","Navidad","Entrada","Antiguo Testamento"</v>
      </c>
    </row>
    <row r="65" spans="1:16" x14ac:dyDescent="0.35">
      <c r="A65" s="1">
        <v>49</v>
      </c>
      <c r="B65" s="1">
        <v>63</v>
      </c>
      <c r="C65" t="s">
        <v>72</v>
      </c>
      <c r="D65" t="s">
        <v>308</v>
      </c>
      <c r="E65" t="s">
        <v>262</v>
      </c>
      <c r="F65" s="6" t="s">
        <v>18</v>
      </c>
      <c r="M65" t="s">
        <v>530</v>
      </c>
      <c r="N65" t="str">
        <f>"""" &amp; _xlfn.TEXTJOIN(""",""",TRUE,Table223[[#This Row],[Categoria1]:[Categoria7]]) &amp; """"</f>
        <v>"Antiguo Testamento"</v>
      </c>
      <c r="O65" t="s">
        <v>828</v>
      </c>
      <c r="P65" t="str">
        <f>"""" &amp; _xlfn.TEXTJOIN(""",""",TRUE,Table223[[#This Row],[Categoria]:[Categoria7]]) &amp; """"</f>
        <v>"Precatecumenado","Antiguo Testamento"</v>
      </c>
    </row>
    <row r="66" spans="1:16" x14ac:dyDescent="0.35">
      <c r="A66" s="1">
        <v>50</v>
      </c>
      <c r="B66" s="1">
        <v>64</v>
      </c>
      <c r="C66" t="s">
        <v>73</v>
      </c>
      <c r="D66" t="s">
        <v>309</v>
      </c>
      <c r="E66" t="s">
        <v>262</v>
      </c>
      <c r="F66" t="s">
        <v>46</v>
      </c>
      <c r="G66" s="4" t="s">
        <v>15</v>
      </c>
      <c r="M66" t="s">
        <v>531</v>
      </c>
      <c r="N66" t="str">
        <f>"""" &amp; _xlfn.TEXTJOIN(""",""",TRUE,Table223[[#This Row],[Categoria1]:[Categoria7]]) &amp; """"</f>
        <v>"Final","Nuevo Testamento"</v>
      </c>
      <c r="O66" t="s">
        <v>753</v>
      </c>
      <c r="P66" t="str">
        <f>"""" &amp; _xlfn.TEXTJOIN(""",""",TRUE,Table223[[#This Row],[Categoria]:[Categoria7]]) &amp; """"</f>
        <v>"Precatecumenado","Final","Nuevo Testamento"</v>
      </c>
    </row>
    <row r="67" spans="1:16" x14ac:dyDescent="0.35">
      <c r="A67" s="1">
        <v>51</v>
      </c>
      <c r="B67" s="1">
        <v>65</v>
      </c>
      <c r="C67" t="s">
        <v>74</v>
      </c>
      <c r="D67" t="s">
        <v>310</v>
      </c>
      <c r="E67" t="s">
        <v>262</v>
      </c>
      <c r="F67" s="2" t="s">
        <v>12</v>
      </c>
      <c r="G67" s="3" t="s">
        <v>13</v>
      </c>
      <c r="H67" s="6" t="s">
        <v>18</v>
      </c>
      <c r="M67" t="s">
        <v>532</v>
      </c>
      <c r="N67" t="str">
        <f>"""" &amp; _xlfn.TEXTJOIN(""",""",TRUE,Table223[[#This Row],[Categoria1]:[Categoria7]]) &amp; """"</f>
        <v>"Pascua","Pentecostés","Antiguo Testamento"</v>
      </c>
      <c r="O67" t="s">
        <v>829</v>
      </c>
      <c r="P67" t="str">
        <f>"""" &amp; _xlfn.TEXTJOIN(""",""",TRUE,Table223[[#This Row],[Categoria]:[Categoria7]]) &amp; """"</f>
        <v>"Precatecumenado","Pascua","Pentecostés","Antiguo Testamento"</v>
      </c>
    </row>
    <row r="68" spans="1:16" x14ac:dyDescent="0.35">
      <c r="A68" s="1">
        <v>52</v>
      </c>
      <c r="B68" s="1">
        <v>66</v>
      </c>
      <c r="C68" t="s">
        <v>75</v>
      </c>
      <c r="D68" t="s">
        <v>311</v>
      </c>
      <c r="E68" t="s">
        <v>262</v>
      </c>
      <c r="F68" s="6" t="s">
        <v>18</v>
      </c>
      <c r="M68" t="s">
        <v>533</v>
      </c>
      <c r="N68" t="str">
        <f>"""" &amp; _xlfn.TEXTJOIN(""",""",TRUE,Table223[[#This Row],[Categoria1]:[Categoria7]]) &amp; """"</f>
        <v>"Antiguo Testamento"</v>
      </c>
      <c r="O68" t="s">
        <v>830</v>
      </c>
      <c r="P68" t="str">
        <f>"""" &amp; _xlfn.TEXTJOIN(""",""",TRUE,Table223[[#This Row],[Categoria]:[Categoria7]]) &amp; """"</f>
        <v>"Precatecumenado","Antiguo Testamento"</v>
      </c>
    </row>
    <row r="69" spans="1:16" x14ac:dyDescent="0.35">
      <c r="A69" s="1">
        <v>53</v>
      </c>
      <c r="B69" s="1">
        <v>67</v>
      </c>
      <c r="C69" t="s">
        <v>76</v>
      </c>
      <c r="D69" t="s">
        <v>312</v>
      </c>
      <c r="E69" t="s">
        <v>262</v>
      </c>
      <c r="F69" s="2" t="s">
        <v>12</v>
      </c>
      <c r="G69" s="3" t="s">
        <v>13</v>
      </c>
      <c r="H69" t="s">
        <v>23</v>
      </c>
      <c r="I69" s="4" t="s">
        <v>15</v>
      </c>
      <c r="M69" t="s">
        <v>534</v>
      </c>
      <c r="N69" t="str">
        <f>"""" &amp; _xlfn.TEXTJOIN(""",""",TRUE,Table223[[#This Row],[Categoria1]:[Categoria7]]) &amp; """"</f>
        <v>"Pascua","Pentecostés","Entrada","Nuevo Testamento"</v>
      </c>
      <c r="O69" t="s">
        <v>754</v>
      </c>
      <c r="P69" t="str">
        <f>"""" &amp; _xlfn.TEXTJOIN(""",""",TRUE,Table223[[#This Row],[Categoria]:[Categoria7]]) &amp; """"</f>
        <v>"Precatecumenado","Pascua","Pentecostés","Entrada","Nuevo Testamento"</v>
      </c>
    </row>
    <row r="70" spans="1:16" x14ac:dyDescent="0.35">
      <c r="A70" s="1">
        <v>54</v>
      </c>
      <c r="B70" s="1">
        <v>68</v>
      </c>
      <c r="C70" t="s">
        <v>77</v>
      </c>
      <c r="D70" t="s">
        <v>313</v>
      </c>
      <c r="E70" t="s">
        <v>262</v>
      </c>
      <c r="F70" s="2" t="s">
        <v>12</v>
      </c>
      <c r="G70" s="3" t="s">
        <v>13</v>
      </c>
      <c r="H70" t="s">
        <v>23</v>
      </c>
      <c r="I70" t="s">
        <v>48</v>
      </c>
      <c r="J70" s="4" t="s">
        <v>15</v>
      </c>
      <c r="M70" t="s">
        <v>535</v>
      </c>
      <c r="N70" t="str">
        <f>"""" &amp; _xlfn.TEXTJOIN(""",""",TRUE,Table223[[#This Row],[Categoria1]:[Categoria7]]) &amp; """"</f>
        <v>"Pascua","Pentecostés","Entrada","Comunión","Nuevo Testamento"</v>
      </c>
      <c r="O70" t="s">
        <v>831</v>
      </c>
      <c r="P70" t="str">
        <f>"""" &amp; _xlfn.TEXTJOIN(""",""",TRUE,Table223[[#This Row],[Categoria]:[Categoria7]]) &amp; """"</f>
        <v>"Precatecumenado","Pascua","Pentecostés","Entrada","Comunión","Nuevo Testamento"</v>
      </c>
    </row>
    <row r="71" spans="1:16" x14ac:dyDescent="0.35">
      <c r="A71" s="1">
        <v>55</v>
      </c>
      <c r="B71" s="1">
        <v>69</v>
      </c>
      <c r="C71" t="s">
        <v>78</v>
      </c>
      <c r="D71" t="s">
        <v>314</v>
      </c>
      <c r="E71" t="s">
        <v>262</v>
      </c>
      <c r="F71" s="2" t="s">
        <v>12</v>
      </c>
      <c r="G71" s="3" t="s">
        <v>13</v>
      </c>
      <c r="H71" t="s">
        <v>48</v>
      </c>
      <c r="I71" s="6" t="s">
        <v>18</v>
      </c>
      <c r="M71" t="s">
        <v>536</v>
      </c>
      <c r="N71" t="str">
        <f>"""" &amp; _xlfn.TEXTJOIN(""",""",TRUE,Table223[[#This Row],[Categoria1]:[Categoria7]]) &amp; """"</f>
        <v>"Pascua","Pentecostés","Comunión","Antiguo Testamento"</v>
      </c>
      <c r="O71" t="s">
        <v>755</v>
      </c>
      <c r="P71" t="str">
        <f>"""" &amp; _xlfn.TEXTJOIN(""",""",TRUE,Table223[[#This Row],[Categoria]:[Categoria7]]) &amp; """"</f>
        <v>"Precatecumenado","Pascua","Pentecostés","Comunión","Antiguo Testamento"</v>
      </c>
    </row>
    <row r="72" spans="1:16" x14ac:dyDescent="0.35">
      <c r="A72" s="1">
        <v>56</v>
      </c>
      <c r="B72" s="1">
        <v>70</v>
      </c>
      <c r="C72" t="s">
        <v>79</v>
      </c>
      <c r="D72" t="s">
        <v>315</v>
      </c>
      <c r="E72" t="s">
        <v>262</v>
      </c>
      <c r="F72" t="s">
        <v>64</v>
      </c>
      <c r="G72" s="6" t="s">
        <v>18</v>
      </c>
      <c r="M72" t="s">
        <v>537</v>
      </c>
      <c r="N72" t="str">
        <f>"""" &amp; _xlfn.TEXTJOIN(""",""",TRUE,Table223[[#This Row],[Categoria1]:[Categoria7]]) &amp; """"</f>
        <v>"Fracción Del Pan","Antiguo Testamento"</v>
      </c>
      <c r="O72" t="s">
        <v>832</v>
      </c>
      <c r="P72" t="str">
        <f>"""" &amp; _xlfn.TEXTJOIN(""",""",TRUE,Table223[[#This Row],[Categoria]:[Categoria7]]) &amp; """"</f>
        <v>"Precatecumenado","Fracción Del Pan","Antiguo Testamento"</v>
      </c>
    </row>
    <row r="73" spans="1:16" x14ac:dyDescent="0.35">
      <c r="A73" s="1">
        <v>57</v>
      </c>
      <c r="B73" s="1">
        <v>71</v>
      </c>
      <c r="C73" t="s">
        <v>80</v>
      </c>
      <c r="D73" t="s">
        <v>316</v>
      </c>
      <c r="E73" t="s">
        <v>262</v>
      </c>
      <c r="F73" s="2" t="s">
        <v>12</v>
      </c>
      <c r="G73" s="3" t="s">
        <v>13</v>
      </c>
      <c r="H73" t="s">
        <v>64</v>
      </c>
      <c r="M73" t="s">
        <v>538</v>
      </c>
      <c r="N73" t="str">
        <f>"""" &amp; _xlfn.TEXTJOIN(""",""",TRUE,Table223[[#This Row],[Categoria1]:[Categoria7]]) &amp; """"</f>
        <v>"Pascua","Pentecostés","Fracción Del Pan"</v>
      </c>
      <c r="O73" t="s">
        <v>833</v>
      </c>
      <c r="P73" t="str">
        <f>"""" &amp; _xlfn.TEXTJOIN(""",""",TRUE,Table223[[#This Row],[Categoria]:[Categoria7]]) &amp; """"</f>
        <v>"Precatecumenado","Pascua","Pentecostés","Fracción Del Pan"</v>
      </c>
    </row>
    <row r="74" spans="1:16" x14ac:dyDescent="0.35">
      <c r="A74" s="16">
        <v>224</v>
      </c>
      <c r="B74" s="1">
        <v>72</v>
      </c>
      <c r="C74" s="17" t="s">
        <v>235</v>
      </c>
      <c r="D74" s="17" t="s">
        <v>431</v>
      </c>
      <c r="E74" s="17" t="s">
        <v>263</v>
      </c>
      <c r="F74" t="s">
        <v>48</v>
      </c>
      <c r="G74" s="4" t="s">
        <v>15</v>
      </c>
      <c r="M74" t="s">
        <v>692</v>
      </c>
      <c r="N74" t="str">
        <f>"""" &amp; _xlfn.TEXTJOIN(""",""",TRUE,Table223[[#This Row],[Categoria1]:[Categoria7]]) &amp; """"</f>
        <v>"Comunión","Nuevo Testamento"</v>
      </c>
      <c r="O74" t="s">
        <v>834</v>
      </c>
      <c r="P74" t="str">
        <f>"""" &amp; _xlfn.TEXTJOIN(""",""",TRUE,Table223[[#This Row],[Categoria]:[Categoria7]]) &amp; """"</f>
        <v>"Catecumenado","Comunión","Nuevo Testamento"</v>
      </c>
    </row>
    <row r="75" spans="1:16" x14ac:dyDescent="0.35">
      <c r="A75" s="1">
        <v>58</v>
      </c>
      <c r="B75" s="1">
        <v>73</v>
      </c>
      <c r="C75" t="s">
        <v>81</v>
      </c>
      <c r="D75" t="s">
        <v>317</v>
      </c>
      <c r="E75" t="s">
        <v>262</v>
      </c>
      <c r="F75" s="6" t="s">
        <v>18</v>
      </c>
      <c r="M75" t="s">
        <v>539</v>
      </c>
      <c r="N75" t="str">
        <f>"""" &amp; _xlfn.TEXTJOIN(""",""",TRUE,Table223[[#This Row],[Categoria1]:[Categoria7]]) &amp; """"</f>
        <v>"Antiguo Testamento"</v>
      </c>
      <c r="O75" t="s">
        <v>835</v>
      </c>
      <c r="P75" t="str">
        <f>"""" &amp; _xlfn.TEXTJOIN(""",""",TRUE,Table223[[#This Row],[Categoria]:[Categoria7]]) &amp; """"</f>
        <v>"Precatecumenado","Antiguo Testamento"</v>
      </c>
    </row>
    <row r="76" spans="1:16" x14ac:dyDescent="0.35">
      <c r="A76" s="1">
        <v>59</v>
      </c>
      <c r="B76" s="1">
        <v>74</v>
      </c>
      <c r="C76" t="s">
        <v>82</v>
      </c>
      <c r="D76" t="s">
        <v>318</v>
      </c>
      <c r="E76" t="s">
        <v>262</v>
      </c>
      <c r="F76" s="7" t="s">
        <v>29</v>
      </c>
      <c r="G76" s="8" t="s">
        <v>30</v>
      </c>
      <c r="H76" s="6" t="s">
        <v>18</v>
      </c>
      <c r="M76" t="s">
        <v>540</v>
      </c>
      <c r="N76" t="str">
        <f>"""" &amp; _xlfn.TEXTJOIN(""",""",TRUE,Table223[[#This Row],[Categoria1]:[Categoria7]]) &amp; """"</f>
        <v>"Adviento","Navidad","Antiguo Testamento"</v>
      </c>
      <c r="O76" t="s">
        <v>836</v>
      </c>
      <c r="P76" t="str">
        <f>"""" &amp; _xlfn.TEXTJOIN(""",""",TRUE,Table223[[#This Row],[Categoria]:[Categoria7]]) &amp; """"</f>
        <v>"Precatecumenado","Adviento","Navidad","Antiguo Testamento"</v>
      </c>
    </row>
    <row r="77" spans="1:16" x14ac:dyDescent="0.35">
      <c r="A77" s="14">
        <v>225</v>
      </c>
      <c r="B77" s="1">
        <v>75</v>
      </c>
      <c r="C77" s="15" t="s">
        <v>236</v>
      </c>
      <c r="D77" s="15" t="s">
        <v>432</v>
      </c>
      <c r="E77" s="15" t="s">
        <v>263</v>
      </c>
      <c r="F77" s="4" t="s">
        <v>15</v>
      </c>
      <c r="M77" t="s">
        <v>693</v>
      </c>
      <c r="N77" t="str">
        <f>"""" &amp; _xlfn.TEXTJOIN(""",""",TRUE,Table223[[#This Row],[Categoria1]:[Categoria7]]) &amp; """"</f>
        <v>"Nuevo Testamento"</v>
      </c>
      <c r="O77" t="s">
        <v>756</v>
      </c>
      <c r="P77" t="str">
        <f>"""" &amp; _xlfn.TEXTJOIN(""",""",TRUE,Table223[[#This Row],[Categoria]:[Categoria7]]) &amp; """"</f>
        <v>"Catecumenado","Nuevo Testamento"</v>
      </c>
    </row>
    <row r="78" spans="1:16" x14ac:dyDescent="0.35">
      <c r="A78" s="1">
        <v>60</v>
      </c>
      <c r="B78" s="1">
        <v>76</v>
      </c>
      <c r="C78" t="s">
        <v>83</v>
      </c>
      <c r="D78" t="s">
        <v>319</v>
      </c>
      <c r="E78" t="s">
        <v>262</v>
      </c>
      <c r="F78" t="s">
        <v>23</v>
      </c>
      <c r="G78" s="6" t="s">
        <v>18</v>
      </c>
      <c r="M78" t="s">
        <v>541</v>
      </c>
      <c r="N78" t="str">
        <f>"""" &amp; _xlfn.TEXTJOIN(""",""",TRUE,Table223[[#This Row],[Categoria1]:[Categoria7]]) &amp; """"</f>
        <v>"Entrada","Antiguo Testamento"</v>
      </c>
      <c r="O78" t="s">
        <v>837</v>
      </c>
      <c r="P78" t="str">
        <f>"""" &amp; _xlfn.TEXTJOIN(""",""",TRUE,Table223[[#This Row],[Categoria]:[Categoria7]]) &amp; """"</f>
        <v>"Precatecumenado","Entrada","Antiguo Testamento"</v>
      </c>
    </row>
    <row r="79" spans="1:16" x14ac:dyDescent="0.35">
      <c r="A79" s="1">
        <v>61</v>
      </c>
      <c r="B79" s="1">
        <v>77</v>
      </c>
      <c r="C79" t="s">
        <v>84</v>
      </c>
      <c r="D79" t="s">
        <v>320</v>
      </c>
      <c r="E79" t="s">
        <v>262</v>
      </c>
      <c r="F79" s="2" t="s">
        <v>12</v>
      </c>
      <c r="G79" s="3" t="s">
        <v>13</v>
      </c>
      <c r="H79" t="s">
        <v>48</v>
      </c>
      <c r="I79" s="6" t="s">
        <v>18</v>
      </c>
      <c r="M79" t="s">
        <v>542</v>
      </c>
      <c r="N79" t="str">
        <f>"""" &amp; _xlfn.TEXTJOIN(""",""",TRUE,Table223[[#This Row],[Categoria1]:[Categoria7]]) &amp; """"</f>
        <v>"Pascua","Pentecostés","Comunión","Antiguo Testamento"</v>
      </c>
      <c r="O79" t="s">
        <v>838</v>
      </c>
      <c r="P79" t="str">
        <f>"""" &amp; _xlfn.TEXTJOIN(""",""",TRUE,Table223[[#This Row],[Categoria]:[Categoria7]]) &amp; """"</f>
        <v>"Precatecumenado","Pascua","Pentecostés","Comunión","Antiguo Testamento"</v>
      </c>
    </row>
    <row r="80" spans="1:16" x14ac:dyDescent="0.35">
      <c r="A80" s="1">
        <v>62</v>
      </c>
      <c r="B80" s="1">
        <v>78</v>
      </c>
      <c r="C80" t="s">
        <v>85</v>
      </c>
      <c r="D80" t="s">
        <v>321</v>
      </c>
      <c r="E80" t="s">
        <v>262</v>
      </c>
      <c r="F80" t="s">
        <v>64</v>
      </c>
      <c r="G80" s="6" t="s">
        <v>18</v>
      </c>
      <c r="M80" t="s">
        <v>543</v>
      </c>
      <c r="N80" t="str">
        <f>"""" &amp; _xlfn.TEXTJOIN(""",""",TRUE,Table223[[#This Row],[Categoria1]:[Categoria7]]) &amp; """"</f>
        <v>"Fracción Del Pan","Antiguo Testamento"</v>
      </c>
      <c r="O80" t="s">
        <v>839</v>
      </c>
      <c r="P80" t="str">
        <f>"""" &amp; _xlfn.TEXTJOIN(""",""",TRUE,Table223[[#This Row],[Categoria]:[Categoria7]]) &amp; """"</f>
        <v>"Precatecumenado","Fracción Del Pan","Antiguo Testamento"</v>
      </c>
    </row>
    <row r="81" spans="1:16" x14ac:dyDescent="0.35">
      <c r="A81" s="1">
        <v>63</v>
      </c>
      <c r="B81" s="1">
        <v>79</v>
      </c>
      <c r="C81" t="s">
        <v>86</v>
      </c>
      <c r="D81" t="s">
        <v>322</v>
      </c>
      <c r="E81" t="s">
        <v>262</v>
      </c>
      <c r="F81" s="6" t="s">
        <v>18</v>
      </c>
      <c r="G81" s="7" t="s">
        <v>29</v>
      </c>
      <c r="H81" s="8" t="s">
        <v>30</v>
      </c>
      <c r="I81" s="5" t="s">
        <v>17</v>
      </c>
      <c r="M81" t="s">
        <v>544</v>
      </c>
      <c r="N81" t="str">
        <f>"""" &amp; _xlfn.TEXTJOIN(""",""",TRUE,Table223[[#This Row],[Categoria1]:[Categoria7]]) &amp; """"</f>
        <v>"Antiguo Testamento","Adviento","Navidad","Cuaresma"</v>
      </c>
      <c r="O81" t="s">
        <v>840</v>
      </c>
      <c r="P81" t="str">
        <f>"""" &amp; _xlfn.TEXTJOIN(""",""",TRUE,Table223[[#This Row],[Categoria]:[Categoria7]]) &amp; """"</f>
        <v>"Precatecumenado","Antiguo Testamento","Adviento","Navidad","Cuaresma"</v>
      </c>
    </row>
    <row r="82" spans="1:16" x14ac:dyDescent="0.35">
      <c r="A82" s="1">
        <v>64</v>
      </c>
      <c r="B82" s="1">
        <v>80</v>
      </c>
      <c r="C82" t="s">
        <v>87</v>
      </c>
      <c r="D82" t="s">
        <v>323</v>
      </c>
      <c r="E82" t="s">
        <v>262</v>
      </c>
      <c r="F82" t="s">
        <v>48</v>
      </c>
      <c r="G82" s="4" t="s">
        <v>15</v>
      </c>
      <c r="M82" t="s">
        <v>545</v>
      </c>
      <c r="N82" t="str">
        <f>"""" &amp; _xlfn.TEXTJOIN(""",""",TRUE,Table223[[#This Row],[Categoria1]:[Categoria7]]) &amp; """"</f>
        <v>"Comunión","Nuevo Testamento"</v>
      </c>
      <c r="O82" t="s">
        <v>841</v>
      </c>
      <c r="P82" t="str">
        <f>"""" &amp; _xlfn.TEXTJOIN(""",""",TRUE,Table223[[#This Row],[Categoria]:[Categoria7]]) &amp; """"</f>
        <v>"Precatecumenado","Comunión","Nuevo Testamento"</v>
      </c>
    </row>
    <row r="83" spans="1:16" x14ac:dyDescent="0.35">
      <c r="A83" s="1">
        <v>65</v>
      </c>
      <c r="B83" s="1">
        <v>81</v>
      </c>
      <c r="C83" t="s">
        <v>88</v>
      </c>
      <c r="D83" t="s">
        <v>324</v>
      </c>
      <c r="E83" t="s">
        <v>262</v>
      </c>
      <c r="F83" t="s">
        <v>48</v>
      </c>
      <c r="G83" s="4" t="s">
        <v>15</v>
      </c>
      <c r="M83" t="s">
        <v>546</v>
      </c>
      <c r="N83" t="str">
        <f>"""" &amp; _xlfn.TEXTJOIN(""",""",TRUE,Table223[[#This Row],[Categoria1]:[Categoria7]]) &amp; """"</f>
        <v>"Comunión","Nuevo Testamento"</v>
      </c>
      <c r="O83" t="s">
        <v>757</v>
      </c>
      <c r="P83" t="str">
        <f>"""" &amp; _xlfn.TEXTJOIN(""",""",TRUE,Table223[[#This Row],[Categoria]:[Categoria7]]) &amp; """"</f>
        <v>"Precatecumenado","Comunión","Nuevo Testamento"</v>
      </c>
    </row>
    <row r="84" spans="1:16" x14ac:dyDescent="0.35">
      <c r="A84" s="1">
        <v>66</v>
      </c>
      <c r="B84" s="1">
        <v>82</v>
      </c>
      <c r="C84" t="s">
        <v>89</v>
      </c>
      <c r="D84" t="s">
        <v>325</v>
      </c>
      <c r="E84" t="s">
        <v>262</v>
      </c>
      <c r="F84" s="2" t="s">
        <v>12</v>
      </c>
      <c r="G84" s="3" t="s">
        <v>13</v>
      </c>
      <c r="H84" t="s">
        <v>64</v>
      </c>
      <c r="I84" s="4" t="s">
        <v>15</v>
      </c>
      <c r="M84" t="s">
        <v>547</v>
      </c>
      <c r="N84" t="str">
        <f>"""" &amp; _xlfn.TEXTJOIN(""",""",TRUE,Table223[[#This Row],[Categoria1]:[Categoria7]]) &amp; """"</f>
        <v>"Pascua","Pentecostés","Fracción Del Pan","Nuevo Testamento"</v>
      </c>
      <c r="O84" t="s">
        <v>758</v>
      </c>
      <c r="P84" t="str">
        <f>"""" &amp; _xlfn.TEXTJOIN(""",""",TRUE,Table223[[#This Row],[Categoria]:[Categoria7]]) &amp; """"</f>
        <v>"Precatecumenado","Pascua","Pentecostés","Fracción Del Pan","Nuevo Testamento"</v>
      </c>
    </row>
    <row r="85" spans="1:16" x14ac:dyDescent="0.35">
      <c r="A85" s="1">
        <v>67</v>
      </c>
      <c r="B85" s="1">
        <v>83</v>
      </c>
      <c r="C85" t="s">
        <v>90</v>
      </c>
      <c r="D85" t="s">
        <v>326</v>
      </c>
      <c r="E85" t="s">
        <v>262</v>
      </c>
      <c r="F85" t="s">
        <v>48</v>
      </c>
      <c r="G85" t="s">
        <v>46</v>
      </c>
      <c r="H85" s="6" t="s">
        <v>18</v>
      </c>
      <c r="M85" t="s">
        <v>548</v>
      </c>
      <c r="N85" t="str">
        <f>"""" &amp; _xlfn.TEXTJOIN(""",""",TRUE,Table223[[#This Row],[Categoria1]:[Categoria7]]) &amp; """"</f>
        <v>"Comunión","Final","Antiguo Testamento"</v>
      </c>
      <c r="O85" t="s">
        <v>842</v>
      </c>
      <c r="P85" t="str">
        <f>"""" &amp; _xlfn.TEXTJOIN(""",""",TRUE,Table223[[#This Row],[Categoria]:[Categoria7]]) &amp; """"</f>
        <v>"Precatecumenado","Comunión","Final","Antiguo Testamento"</v>
      </c>
    </row>
    <row r="86" spans="1:16" x14ac:dyDescent="0.35">
      <c r="A86" s="1">
        <v>68</v>
      </c>
      <c r="B86" s="1">
        <v>84</v>
      </c>
      <c r="C86" t="s">
        <v>91</v>
      </c>
      <c r="D86" t="s">
        <v>327</v>
      </c>
      <c r="E86" t="s">
        <v>262</v>
      </c>
      <c r="F86" s="2" t="s">
        <v>12</v>
      </c>
      <c r="G86" s="3" t="s">
        <v>13</v>
      </c>
      <c r="H86" t="s">
        <v>23</v>
      </c>
      <c r="I86" t="s">
        <v>48</v>
      </c>
      <c r="M86" t="s">
        <v>549</v>
      </c>
      <c r="N86" t="str">
        <f>"""" &amp; _xlfn.TEXTJOIN(""",""",TRUE,Table223[[#This Row],[Categoria1]:[Categoria7]]) &amp; """"</f>
        <v>"Pascua","Pentecostés","Entrada","Comunión"</v>
      </c>
      <c r="O86" t="s">
        <v>843</v>
      </c>
      <c r="P86" t="str">
        <f>"""" &amp; _xlfn.TEXTJOIN(""",""",TRUE,Table223[[#This Row],[Categoria]:[Categoria7]]) &amp; """"</f>
        <v>"Precatecumenado","Pascua","Pentecostés","Entrada","Comunión"</v>
      </c>
    </row>
    <row r="87" spans="1:16" x14ac:dyDescent="0.35">
      <c r="A87" s="1">
        <v>69</v>
      </c>
      <c r="B87" s="1">
        <v>85</v>
      </c>
      <c r="C87" t="s">
        <v>92</v>
      </c>
      <c r="D87" t="s">
        <v>328</v>
      </c>
      <c r="E87" t="s">
        <v>262</v>
      </c>
      <c r="F87" s="6" t="s">
        <v>18</v>
      </c>
      <c r="M87" t="s">
        <v>550</v>
      </c>
      <c r="N87" t="str">
        <f>"""" &amp; _xlfn.TEXTJOIN(""",""",TRUE,Table223[[#This Row],[Categoria1]:[Categoria7]]) &amp; """"</f>
        <v>"Antiguo Testamento"</v>
      </c>
      <c r="O87" t="s">
        <v>844</v>
      </c>
      <c r="P87" t="str">
        <f>"""" &amp; _xlfn.TEXTJOIN(""",""",TRUE,Table223[[#This Row],[Categoria]:[Categoria7]]) &amp; """"</f>
        <v>"Precatecumenado","Antiguo Testamento"</v>
      </c>
    </row>
    <row r="88" spans="1:16" x14ac:dyDescent="0.35">
      <c r="A88" s="1">
        <v>70</v>
      </c>
      <c r="B88" s="1">
        <v>86</v>
      </c>
      <c r="C88" t="s">
        <v>93</v>
      </c>
      <c r="D88" t="s">
        <v>329</v>
      </c>
      <c r="E88" t="s">
        <v>262</v>
      </c>
      <c r="F88" s="7" t="s">
        <v>29</v>
      </c>
      <c r="G88" s="8" t="s">
        <v>30</v>
      </c>
      <c r="H88" t="s">
        <v>23</v>
      </c>
      <c r="I88" t="s">
        <v>48</v>
      </c>
      <c r="J88" s="6" t="s">
        <v>18</v>
      </c>
      <c r="M88" t="s">
        <v>551</v>
      </c>
      <c r="N88" t="str">
        <f>"""" &amp; _xlfn.TEXTJOIN(""",""",TRUE,Table223[[#This Row],[Categoria1]:[Categoria7]]) &amp; """"</f>
        <v>"Adviento","Navidad","Entrada","Comunión","Antiguo Testamento"</v>
      </c>
      <c r="O88" t="s">
        <v>845</v>
      </c>
      <c r="P88" t="str">
        <f>"""" &amp; _xlfn.TEXTJOIN(""",""",TRUE,Table223[[#This Row],[Categoria]:[Categoria7]]) &amp; """"</f>
        <v>"Precatecumenado","Adviento","Navidad","Entrada","Comunión","Antiguo Testamento"</v>
      </c>
    </row>
    <row r="89" spans="1:16" x14ac:dyDescent="0.35">
      <c r="A89" s="1">
        <v>71</v>
      </c>
      <c r="B89" s="1">
        <v>87</v>
      </c>
      <c r="C89" t="s">
        <v>94</v>
      </c>
      <c r="D89" t="s">
        <v>451</v>
      </c>
      <c r="E89" t="s">
        <v>262</v>
      </c>
      <c r="F89" s="6" t="s">
        <v>18</v>
      </c>
      <c r="M89" t="s">
        <v>552</v>
      </c>
      <c r="N89" t="str">
        <f>"""" &amp; _xlfn.TEXTJOIN(""",""",TRUE,Table223[[#This Row],[Categoria1]:[Categoria7]]) &amp; """"</f>
        <v>"Antiguo Testamento"</v>
      </c>
      <c r="O89" t="s">
        <v>846</v>
      </c>
      <c r="P89" t="str">
        <f>"""" &amp; _xlfn.TEXTJOIN(""",""",TRUE,Table223[[#This Row],[Categoria]:[Categoria7]]) &amp; """"</f>
        <v>"Precatecumenado","Antiguo Testamento"</v>
      </c>
    </row>
    <row r="90" spans="1:16" x14ac:dyDescent="0.35">
      <c r="A90" s="1">
        <v>72</v>
      </c>
      <c r="B90" s="1">
        <v>88</v>
      </c>
      <c r="C90" t="s">
        <v>95</v>
      </c>
      <c r="D90" t="s">
        <v>481</v>
      </c>
      <c r="E90" t="s">
        <v>262</v>
      </c>
      <c r="F90" s="2" t="s">
        <v>12</v>
      </c>
      <c r="G90" s="3" t="s">
        <v>13</v>
      </c>
      <c r="H90" s="4" t="s">
        <v>15</v>
      </c>
      <c r="M90" t="s">
        <v>553</v>
      </c>
      <c r="N90" t="str">
        <f>"""" &amp; _xlfn.TEXTJOIN(""",""",TRUE,Table223[[#This Row],[Categoria1]:[Categoria7]]) &amp; """"</f>
        <v>"Pascua","Pentecostés","Nuevo Testamento"</v>
      </c>
      <c r="O90" t="s">
        <v>759</v>
      </c>
      <c r="P90" t="str">
        <f>"""" &amp; _xlfn.TEXTJOIN(""",""",TRUE,Table223[[#This Row],[Categoria]:[Categoria7]]) &amp; """"</f>
        <v>"Precatecumenado","Pascua","Pentecostés","Nuevo Testamento"</v>
      </c>
    </row>
    <row r="91" spans="1:16" x14ac:dyDescent="0.35">
      <c r="A91" s="1">
        <v>73</v>
      </c>
      <c r="B91" s="1">
        <v>89</v>
      </c>
      <c r="C91" t="s">
        <v>96</v>
      </c>
      <c r="D91" t="s">
        <v>330</v>
      </c>
      <c r="E91" t="s">
        <v>262</v>
      </c>
      <c r="F91" t="s">
        <v>34</v>
      </c>
      <c r="M91" t="s">
        <v>554</v>
      </c>
      <c r="N91" t="str">
        <f>"""" &amp; _xlfn.TEXTJOIN(""",""",TRUE,Table223[[#This Row],[Categoria1]:[Categoria7]]) &amp; """"</f>
        <v>"Paz"</v>
      </c>
      <c r="O91" t="s">
        <v>847</v>
      </c>
      <c r="P91" t="str">
        <f>"""" &amp; _xlfn.TEXTJOIN(""",""",TRUE,Table223[[#This Row],[Categoria]:[Categoria7]]) &amp; """"</f>
        <v>"Precatecumenado","Paz"</v>
      </c>
    </row>
    <row r="92" spans="1:16" x14ac:dyDescent="0.35">
      <c r="A92" s="1">
        <v>74</v>
      </c>
      <c r="B92" s="1">
        <v>90</v>
      </c>
      <c r="C92" t="s">
        <v>97</v>
      </c>
      <c r="D92" t="s">
        <v>331</v>
      </c>
      <c r="E92" t="s">
        <v>262</v>
      </c>
      <c r="F92" s="7" t="s">
        <v>29</v>
      </c>
      <c r="G92" s="8" t="s">
        <v>30</v>
      </c>
      <c r="H92" s="5" t="s">
        <v>17</v>
      </c>
      <c r="I92" t="s">
        <v>64</v>
      </c>
      <c r="M92" t="s">
        <v>555</v>
      </c>
      <c r="N92" t="str">
        <f>"""" &amp; _xlfn.TEXTJOIN(""",""",TRUE,Table223[[#This Row],[Categoria1]:[Categoria7]]) &amp; """"</f>
        <v>"Adviento","Navidad","Cuaresma","Fracción Del Pan"</v>
      </c>
      <c r="O92" t="s">
        <v>848</v>
      </c>
      <c r="P92" t="str">
        <f>"""" &amp; _xlfn.TEXTJOIN(""",""",TRUE,Table223[[#This Row],[Categoria]:[Categoria7]]) &amp; """"</f>
        <v>"Precatecumenado","Adviento","Navidad","Cuaresma","Fracción Del Pan"</v>
      </c>
    </row>
    <row r="93" spans="1:16" x14ac:dyDescent="0.35">
      <c r="A93" s="1">
        <v>75</v>
      </c>
      <c r="B93" s="1">
        <v>91</v>
      </c>
      <c r="C93" t="s">
        <v>98</v>
      </c>
      <c r="D93" t="s">
        <v>452</v>
      </c>
      <c r="E93" t="s">
        <v>262</v>
      </c>
      <c r="F93" s="2" t="s">
        <v>12</v>
      </c>
      <c r="G93" s="3" t="s">
        <v>13</v>
      </c>
      <c r="H93" t="s">
        <v>48</v>
      </c>
      <c r="I93" t="s">
        <v>23</v>
      </c>
      <c r="J93" s="6" t="s">
        <v>18</v>
      </c>
      <c r="M93" t="s">
        <v>556</v>
      </c>
      <c r="N93" t="str">
        <f>"""" &amp; _xlfn.TEXTJOIN(""",""",TRUE,Table223[[#This Row],[Categoria1]:[Categoria7]]) &amp; """"</f>
        <v>"Pascua","Pentecostés","Comunión","Entrada","Antiguo Testamento"</v>
      </c>
      <c r="O93" t="s">
        <v>849</v>
      </c>
      <c r="P93" t="str">
        <f>"""" &amp; _xlfn.TEXTJOIN(""",""",TRUE,Table223[[#This Row],[Categoria]:[Categoria7]]) &amp; """"</f>
        <v>"Precatecumenado","Pascua","Pentecostés","Comunión","Entrada","Antiguo Testamento"</v>
      </c>
    </row>
    <row r="94" spans="1:16" x14ac:dyDescent="0.35">
      <c r="A94" s="1">
        <v>76</v>
      </c>
      <c r="B94" s="1">
        <v>92</v>
      </c>
      <c r="C94" t="s">
        <v>99</v>
      </c>
      <c r="D94" t="s">
        <v>453</v>
      </c>
      <c r="E94" t="s">
        <v>262</v>
      </c>
      <c r="F94" s="6" t="s">
        <v>18</v>
      </c>
      <c r="M94" t="s">
        <v>557</v>
      </c>
      <c r="N94" t="str">
        <f>"""" &amp; _xlfn.TEXTJOIN(""",""",TRUE,Table223[[#This Row],[Categoria1]:[Categoria7]]) &amp; """"</f>
        <v>"Antiguo Testamento"</v>
      </c>
      <c r="O94" t="s">
        <v>850</v>
      </c>
      <c r="P94" t="str">
        <f>"""" &amp; _xlfn.TEXTJOIN(""",""",TRUE,Table223[[#This Row],[Categoria]:[Categoria7]]) &amp; """"</f>
        <v>"Precatecumenado","Antiguo Testamento"</v>
      </c>
    </row>
    <row r="95" spans="1:16" x14ac:dyDescent="0.35">
      <c r="A95" s="10">
        <v>188</v>
      </c>
      <c r="B95" s="1">
        <v>93</v>
      </c>
      <c r="C95" s="11" t="s">
        <v>208</v>
      </c>
      <c r="D95" s="11" t="s">
        <v>409</v>
      </c>
      <c r="E95" s="11" t="s">
        <v>970</v>
      </c>
      <c r="F95" s="5" t="s">
        <v>30</v>
      </c>
      <c r="G95" t="s">
        <v>209</v>
      </c>
      <c r="H95" s="4" t="s">
        <v>12</v>
      </c>
      <c r="M95" t="s">
        <v>667</v>
      </c>
      <c r="N95" t="str">
        <f>"""" &amp; _xlfn.TEXTJOIN(""",""",TRUE,Table223[[#This Row],[Categoria1]:[Categoria7]]) &amp; """"</f>
        <v>"Navidad","Orinario","Pascua"</v>
      </c>
      <c r="O95" t="s">
        <v>760</v>
      </c>
      <c r="P95" t="str">
        <f>"""" &amp; _xlfn.TEXTJOIN(""",""",TRUE,Table223[[#This Row],[Categoria]:[Categoria7]]) &amp; """"</f>
        <v>"Liturgia","Navidad","Orinario","Pascua"</v>
      </c>
    </row>
    <row r="96" spans="1:16" x14ac:dyDescent="0.35">
      <c r="A96" s="1">
        <v>77</v>
      </c>
      <c r="B96" s="1">
        <v>94</v>
      </c>
      <c r="C96" t="s">
        <v>100</v>
      </c>
      <c r="D96" t="s">
        <v>454</v>
      </c>
      <c r="E96" t="s">
        <v>262</v>
      </c>
      <c r="F96" s="2" t="s">
        <v>12</v>
      </c>
      <c r="G96" s="3" t="s">
        <v>13</v>
      </c>
      <c r="H96" t="s">
        <v>34</v>
      </c>
      <c r="I96" t="s">
        <v>48</v>
      </c>
      <c r="J96" t="s">
        <v>46</v>
      </c>
      <c r="K96" s="6" t="s">
        <v>18</v>
      </c>
      <c r="M96" t="s">
        <v>558</v>
      </c>
      <c r="N96" t="str">
        <f>"""" &amp; _xlfn.TEXTJOIN(""",""",TRUE,Table223[[#This Row],[Categoria1]:[Categoria7]]) &amp; """"</f>
        <v>"Pascua","Pentecostés","Paz","Comunión","Final","Antiguo Testamento"</v>
      </c>
      <c r="O96" t="s">
        <v>851</v>
      </c>
      <c r="P96" t="str">
        <f>"""" &amp; _xlfn.TEXTJOIN(""",""",TRUE,Table223[[#This Row],[Categoria]:[Categoria7]]) &amp; """"</f>
        <v>"Precatecumenado","Pascua","Pentecostés","Paz","Comunión","Final","Antiguo Testamento"</v>
      </c>
    </row>
    <row r="97" spans="1:16" x14ac:dyDescent="0.35">
      <c r="A97" s="1">
        <v>78</v>
      </c>
      <c r="B97" s="1">
        <v>95</v>
      </c>
      <c r="C97" t="s">
        <v>101</v>
      </c>
      <c r="D97" t="s">
        <v>332</v>
      </c>
      <c r="E97" t="s">
        <v>262</v>
      </c>
      <c r="F97" s="2" t="s">
        <v>12</v>
      </c>
      <c r="G97" s="3" t="s">
        <v>13</v>
      </c>
      <c r="H97" t="s">
        <v>48</v>
      </c>
      <c r="I97" t="s">
        <v>46</v>
      </c>
      <c r="J97" s="6" t="s">
        <v>18</v>
      </c>
      <c r="M97" t="s">
        <v>559</v>
      </c>
      <c r="N97" t="str">
        <f>"""" &amp; _xlfn.TEXTJOIN(""",""",TRUE,Table223[[#This Row],[Categoria1]:[Categoria7]]) &amp; """"</f>
        <v>"Pascua","Pentecostés","Comunión","Final","Antiguo Testamento"</v>
      </c>
      <c r="O97" t="s">
        <v>852</v>
      </c>
      <c r="P97" t="str">
        <f>"""" &amp; _xlfn.TEXTJOIN(""",""",TRUE,Table223[[#This Row],[Categoria]:[Categoria7]]) &amp; """"</f>
        <v>"Precatecumenado","Pascua","Pentecostés","Comunión","Final","Antiguo Testamento"</v>
      </c>
    </row>
    <row r="98" spans="1:16" x14ac:dyDescent="0.35">
      <c r="A98" s="1">
        <v>79</v>
      </c>
      <c r="B98" s="1">
        <v>96</v>
      </c>
      <c r="C98" t="s">
        <v>102</v>
      </c>
      <c r="D98" t="s">
        <v>333</v>
      </c>
      <c r="E98" t="s">
        <v>262</v>
      </c>
      <c r="F98" t="s">
        <v>23</v>
      </c>
      <c r="M98" t="s">
        <v>560</v>
      </c>
      <c r="N98" t="str">
        <f>"""" &amp; _xlfn.TEXTJOIN(""",""",TRUE,Table223[[#This Row],[Categoria1]:[Categoria7]]) &amp; """"</f>
        <v>"Entrada"</v>
      </c>
      <c r="O98" t="s">
        <v>853</v>
      </c>
      <c r="P98" t="str">
        <f>"""" &amp; _xlfn.TEXTJOIN(""",""",TRUE,Table223[[#This Row],[Categoria]:[Categoria7]]) &amp; """"</f>
        <v>"Precatecumenado","Entrada"</v>
      </c>
    </row>
    <row r="99" spans="1:16" x14ac:dyDescent="0.35">
      <c r="A99" s="1">
        <v>80</v>
      </c>
      <c r="B99" s="1">
        <v>97</v>
      </c>
      <c r="C99" t="s">
        <v>103</v>
      </c>
      <c r="D99" t="s">
        <v>455</v>
      </c>
      <c r="E99" t="s">
        <v>262</v>
      </c>
      <c r="F99" s="5" t="s">
        <v>17</v>
      </c>
      <c r="G99" s="6" t="s">
        <v>18</v>
      </c>
      <c r="M99" t="s">
        <v>561</v>
      </c>
      <c r="N99" t="str">
        <f>"""" &amp; _xlfn.TEXTJOIN(""",""",TRUE,Table223[[#This Row],[Categoria1]:[Categoria7]]) &amp; """"</f>
        <v>"Cuaresma","Antiguo Testamento"</v>
      </c>
      <c r="O99" t="s">
        <v>854</v>
      </c>
      <c r="P99" t="str">
        <f>"""" &amp; _xlfn.TEXTJOIN(""",""",TRUE,Table223[[#This Row],[Categoria]:[Categoria7]]) &amp; """"</f>
        <v>"Precatecumenado","Cuaresma","Antiguo Testamento"</v>
      </c>
    </row>
    <row r="100" spans="1:16" x14ac:dyDescent="0.35">
      <c r="A100" s="1">
        <v>81</v>
      </c>
      <c r="B100" s="1">
        <v>98</v>
      </c>
      <c r="C100" t="s">
        <v>104</v>
      </c>
      <c r="D100" t="s">
        <v>334</v>
      </c>
      <c r="E100" t="s">
        <v>262</v>
      </c>
      <c r="F100" s="5" t="s">
        <v>17</v>
      </c>
      <c r="G100" t="s">
        <v>64</v>
      </c>
      <c r="H100" s="6" t="s">
        <v>18</v>
      </c>
      <c r="M100" t="s">
        <v>562</v>
      </c>
      <c r="N100" t="str">
        <f>"""" &amp; _xlfn.TEXTJOIN(""",""",TRUE,Table223[[#This Row],[Categoria1]:[Categoria7]]) &amp; """"</f>
        <v>"Cuaresma","Fracción Del Pan","Antiguo Testamento"</v>
      </c>
      <c r="O100" t="s">
        <v>761</v>
      </c>
      <c r="P100" t="str">
        <f>"""" &amp; _xlfn.TEXTJOIN(""",""",TRUE,Table223[[#This Row],[Categoria]:[Categoria7]]) &amp; """"</f>
        <v>"Precatecumenado","Cuaresma","Fracción Del Pan","Antiguo Testamento"</v>
      </c>
    </row>
    <row r="101" spans="1:16" x14ac:dyDescent="0.35">
      <c r="A101" s="16">
        <v>226</v>
      </c>
      <c r="B101" s="1">
        <v>99</v>
      </c>
      <c r="C101" s="17" t="s">
        <v>237</v>
      </c>
      <c r="D101" s="17" t="s">
        <v>433</v>
      </c>
      <c r="E101" s="17" t="s">
        <v>263</v>
      </c>
      <c r="F101" s="5" t="s">
        <v>17</v>
      </c>
      <c r="M101" t="s">
        <v>694</v>
      </c>
      <c r="N101" t="str">
        <f>"""" &amp; _xlfn.TEXTJOIN(""",""",TRUE,Table223[[#This Row],[Categoria1]:[Categoria7]]) &amp; """"</f>
        <v>"Cuaresma"</v>
      </c>
      <c r="O101" t="s">
        <v>762</v>
      </c>
      <c r="P101" t="str">
        <f>"""" &amp; _xlfn.TEXTJOIN(""",""",TRUE,Table223[[#This Row],[Categoria]:[Categoria7]]) &amp; """"</f>
        <v>"Catecumenado","Cuaresma"</v>
      </c>
    </row>
    <row r="102" spans="1:16" x14ac:dyDescent="0.35">
      <c r="A102" s="1">
        <v>82</v>
      </c>
      <c r="B102" s="1">
        <v>100</v>
      </c>
      <c r="C102" t="s">
        <v>105</v>
      </c>
      <c r="D102" t="s">
        <v>335</v>
      </c>
      <c r="E102" t="s">
        <v>262</v>
      </c>
      <c r="F102" s="7" t="s">
        <v>29</v>
      </c>
      <c r="G102" s="8" t="s">
        <v>30</v>
      </c>
      <c r="H102" t="s">
        <v>23</v>
      </c>
      <c r="I102" s="4" t="s">
        <v>15</v>
      </c>
      <c r="M102" t="s">
        <v>563</v>
      </c>
      <c r="N102" t="str">
        <f>"""" &amp; _xlfn.TEXTJOIN(""",""",TRUE,Table223[[#This Row],[Categoria1]:[Categoria7]]) &amp; """"</f>
        <v>"Adviento","Navidad","Entrada","Nuevo Testamento"</v>
      </c>
      <c r="O102" t="s">
        <v>763</v>
      </c>
      <c r="P102" t="str">
        <f>"""" &amp; _xlfn.TEXTJOIN(""",""",TRUE,Table223[[#This Row],[Categoria]:[Categoria7]]) &amp; """"</f>
        <v>"Precatecumenado","Adviento","Navidad","Entrada","Nuevo Testamento"</v>
      </c>
    </row>
    <row r="103" spans="1:16" x14ac:dyDescent="0.35">
      <c r="A103" s="1">
        <v>83</v>
      </c>
      <c r="B103" s="1">
        <v>101</v>
      </c>
      <c r="C103" t="s">
        <v>106</v>
      </c>
      <c r="D103" t="s">
        <v>336</v>
      </c>
      <c r="E103" t="s">
        <v>262</v>
      </c>
      <c r="F103" s="5" t="s">
        <v>17</v>
      </c>
      <c r="G103" s="6" t="s">
        <v>18</v>
      </c>
      <c r="M103" t="s">
        <v>564</v>
      </c>
      <c r="N103" t="str">
        <f>"""" &amp; _xlfn.TEXTJOIN(""",""",TRUE,Table223[[#This Row],[Categoria1]:[Categoria7]]) &amp; """"</f>
        <v>"Cuaresma","Antiguo Testamento"</v>
      </c>
      <c r="O103" t="s">
        <v>855</v>
      </c>
      <c r="P103" t="str">
        <f>"""" &amp; _xlfn.TEXTJOIN(""",""",TRUE,Table223[[#This Row],[Categoria]:[Categoria7]]) &amp; """"</f>
        <v>"Precatecumenado","Cuaresma","Antiguo Testamento"</v>
      </c>
    </row>
    <row r="104" spans="1:16" x14ac:dyDescent="0.35">
      <c r="A104" s="18">
        <v>241</v>
      </c>
      <c r="B104" s="1">
        <v>102</v>
      </c>
      <c r="C104" s="19" t="s">
        <v>252</v>
      </c>
      <c r="D104" s="19" t="s">
        <v>444</v>
      </c>
      <c r="E104" s="19" t="s">
        <v>969</v>
      </c>
      <c r="F104" s="2" t="s">
        <v>12</v>
      </c>
      <c r="G104" s="3" t="s">
        <v>13</v>
      </c>
      <c r="H104" s="6" t="s">
        <v>18</v>
      </c>
      <c r="M104" t="s">
        <v>709</v>
      </c>
      <c r="N104" t="str">
        <f>"""" &amp; _xlfn.TEXTJOIN(""",""",TRUE,Table223[[#This Row],[Categoria1]:[Categoria7]]) &amp; """"</f>
        <v>"Pascua","Pentecostés","Antiguo Testamento"</v>
      </c>
      <c r="O104" t="s">
        <v>856</v>
      </c>
      <c r="P104" t="str">
        <f>"""" &amp; _xlfn.TEXTJOIN(""",""",TRUE,Table223[[#This Row],[Categoria]:[Categoria7]]) &amp; """"</f>
        <v>"Eleccion","Pascua","Pentecostés","Antiguo Testamento"</v>
      </c>
    </row>
    <row r="105" spans="1:16" x14ac:dyDescent="0.35">
      <c r="A105" s="1">
        <v>84</v>
      </c>
      <c r="B105" s="1">
        <v>103</v>
      </c>
      <c r="C105" t="s">
        <v>107</v>
      </c>
      <c r="D105" t="s">
        <v>337</v>
      </c>
      <c r="E105" t="s">
        <v>262</v>
      </c>
      <c r="F105" s="5" t="s">
        <v>17</v>
      </c>
      <c r="G105" t="s">
        <v>64</v>
      </c>
      <c r="H105" s="4" t="s">
        <v>15</v>
      </c>
      <c r="M105" t="s">
        <v>565</v>
      </c>
      <c r="N105" t="str">
        <f>"""" &amp; _xlfn.TEXTJOIN(""",""",TRUE,Table223[[#This Row],[Categoria1]:[Categoria7]]) &amp; """"</f>
        <v>"Cuaresma","Fracción Del Pan","Nuevo Testamento"</v>
      </c>
      <c r="O105" t="s">
        <v>857</v>
      </c>
      <c r="P105" t="str">
        <f>"""" &amp; _xlfn.TEXTJOIN(""",""",TRUE,Table223[[#This Row],[Categoria]:[Categoria7]]) &amp; """"</f>
        <v>"Precatecumenado","Cuaresma","Fracción Del Pan","Nuevo Testamento"</v>
      </c>
    </row>
    <row r="106" spans="1:16" x14ac:dyDescent="0.35">
      <c r="A106" s="1">
        <v>85</v>
      </c>
      <c r="B106" s="1">
        <v>104</v>
      </c>
      <c r="C106" t="s">
        <v>108</v>
      </c>
      <c r="D106" t="s">
        <v>338</v>
      </c>
      <c r="E106" t="s">
        <v>262</v>
      </c>
      <c r="F106" s="2" t="s">
        <v>12</v>
      </c>
      <c r="G106" s="3" t="s">
        <v>13</v>
      </c>
      <c r="M106" t="s">
        <v>566</v>
      </c>
      <c r="N106" t="str">
        <f>"""" &amp; _xlfn.TEXTJOIN(""",""",TRUE,Table223[[#This Row],[Categoria1]:[Categoria7]]) &amp; """"</f>
        <v>"Pascua","Pentecostés"</v>
      </c>
      <c r="O106" t="s">
        <v>764</v>
      </c>
      <c r="P106" t="str">
        <f>"""" &amp; _xlfn.TEXTJOIN(""",""",TRUE,Table223[[#This Row],[Categoria]:[Categoria7]]) &amp; """"</f>
        <v>"Precatecumenado","Pascua","Pentecostés"</v>
      </c>
    </row>
    <row r="107" spans="1:16" x14ac:dyDescent="0.35">
      <c r="A107" s="1">
        <v>86</v>
      </c>
      <c r="B107" s="1">
        <v>105</v>
      </c>
      <c r="C107" t="s">
        <v>109</v>
      </c>
      <c r="D107" t="s">
        <v>339</v>
      </c>
      <c r="E107" t="s">
        <v>262</v>
      </c>
      <c r="F107" s="2" t="s">
        <v>12</v>
      </c>
      <c r="G107" s="3" t="s">
        <v>13</v>
      </c>
      <c r="H107" t="s">
        <v>48</v>
      </c>
      <c r="I107" s="4" t="s">
        <v>15</v>
      </c>
      <c r="M107" t="s">
        <v>567</v>
      </c>
      <c r="N107" t="str">
        <f>"""" &amp; _xlfn.TEXTJOIN(""",""",TRUE,Table223[[#This Row],[Categoria1]:[Categoria7]]) &amp; """"</f>
        <v>"Pascua","Pentecostés","Comunión","Nuevo Testamento"</v>
      </c>
      <c r="O107" t="s">
        <v>765</v>
      </c>
      <c r="P107" t="str">
        <f>"""" &amp; _xlfn.TEXTJOIN(""",""",TRUE,Table223[[#This Row],[Categoria]:[Categoria7]]) &amp; """"</f>
        <v>"Precatecumenado","Pascua","Pentecostés","Comunión","Nuevo Testamento"</v>
      </c>
    </row>
    <row r="108" spans="1:16" x14ac:dyDescent="0.35">
      <c r="A108" s="14">
        <v>227</v>
      </c>
      <c r="B108" s="1">
        <v>106</v>
      </c>
      <c r="C108" s="15" t="s">
        <v>238</v>
      </c>
      <c r="D108" s="15" t="s">
        <v>434</v>
      </c>
      <c r="E108" s="15" t="s">
        <v>263</v>
      </c>
      <c r="F108" s="5"/>
      <c r="M108" t="s">
        <v>695</v>
      </c>
      <c r="N108" t="str">
        <f>"""" &amp; _xlfn.TEXTJOIN(""",""",TRUE,Table223[[#This Row],[Categoria1]:[Categoria7]]) &amp; """"</f>
        <v>""</v>
      </c>
      <c r="O108" t="s">
        <v>858</v>
      </c>
      <c r="P108" t="str">
        <f>"""" &amp; _xlfn.TEXTJOIN(""",""",TRUE,Table223[[#This Row],[Categoria]:[Categoria7]]) &amp; """"</f>
        <v>"Catecumenado"</v>
      </c>
    </row>
    <row r="109" spans="1:16" x14ac:dyDescent="0.35">
      <c r="A109" s="1">
        <v>87</v>
      </c>
      <c r="B109" s="1">
        <v>107</v>
      </c>
      <c r="C109" t="s">
        <v>110</v>
      </c>
      <c r="D109" t="s">
        <v>340</v>
      </c>
      <c r="E109" t="s">
        <v>262</v>
      </c>
      <c r="F109" s="2" t="s">
        <v>12</v>
      </c>
      <c r="G109" s="3" t="s">
        <v>13</v>
      </c>
      <c r="H109" t="s">
        <v>64</v>
      </c>
      <c r="I109" s="4" t="s">
        <v>15</v>
      </c>
      <c r="M109" t="s">
        <v>568</v>
      </c>
      <c r="N109" t="str">
        <f>"""" &amp; _xlfn.TEXTJOIN(""",""",TRUE,Table223[[#This Row],[Categoria1]:[Categoria7]]) &amp; """"</f>
        <v>"Pascua","Pentecostés","Fracción Del Pan","Nuevo Testamento"</v>
      </c>
      <c r="O109" t="s">
        <v>859</v>
      </c>
      <c r="P109" t="str">
        <f>"""" &amp; _xlfn.TEXTJOIN(""",""",TRUE,Table223[[#This Row],[Categoria]:[Categoria7]]) &amp; """"</f>
        <v>"Precatecumenado","Pascua","Pentecostés","Fracción Del Pan","Nuevo Testamento"</v>
      </c>
    </row>
    <row r="110" spans="1:16" x14ac:dyDescent="0.35">
      <c r="A110" s="1">
        <v>88</v>
      </c>
      <c r="B110" s="1">
        <v>108</v>
      </c>
      <c r="C110" t="s">
        <v>111</v>
      </c>
      <c r="D110" t="s">
        <v>341</v>
      </c>
      <c r="E110" t="s">
        <v>262</v>
      </c>
      <c r="F110" s="7" t="s">
        <v>29</v>
      </c>
      <c r="G110" s="8" t="s">
        <v>30</v>
      </c>
      <c r="M110" t="s">
        <v>569</v>
      </c>
      <c r="N110" t="str">
        <f>"""" &amp; _xlfn.TEXTJOIN(""",""",TRUE,Table223[[#This Row],[Categoria1]:[Categoria7]]) &amp; """"</f>
        <v>"Adviento","Navidad"</v>
      </c>
      <c r="O110" t="s">
        <v>766</v>
      </c>
      <c r="P110" t="str">
        <f>"""" &amp; _xlfn.TEXTJOIN(""",""",TRUE,Table223[[#This Row],[Categoria]:[Categoria7]]) &amp; """"</f>
        <v>"Precatecumenado","Adviento","Navidad"</v>
      </c>
    </row>
    <row r="111" spans="1:16" x14ac:dyDescent="0.35">
      <c r="A111" s="1">
        <v>89</v>
      </c>
      <c r="B111" s="1">
        <v>109</v>
      </c>
      <c r="C111" t="s">
        <v>112</v>
      </c>
      <c r="D111" t="s">
        <v>342</v>
      </c>
      <c r="E111" t="s">
        <v>262</v>
      </c>
      <c r="F111" s="2" t="s">
        <v>12</v>
      </c>
      <c r="G111" s="3" t="s">
        <v>13</v>
      </c>
      <c r="M111" t="s">
        <v>570</v>
      </c>
      <c r="N111" t="str">
        <f>"""" &amp; _xlfn.TEXTJOIN(""",""",TRUE,Table223[[#This Row],[Categoria1]:[Categoria7]]) &amp; """"</f>
        <v>"Pascua","Pentecostés"</v>
      </c>
      <c r="O111" t="s">
        <v>860</v>
      </c>
      <c r="P111" t="str">
        <f>"""" &amp; _xlfn.TEXTJOIN(""",""",TRUE,Table223[[#This Row],[Categoria]:[Categoria7]]) &amp; """"</f>
        <v>"Precatecumenado","Pascua","Pentecostés"</v>
      </c>
    </row>
    <row r="112" spans="1:16" x14ac:dyDescent="0.35">
      <c r="A112" s="1">
        <v>90</v>
      </c>
      <c r="B112" s="1">
        <v>110</v>
      </c>
      <c r="C112" t="s">
        <v>113</v>
      </c>
      <c r="D112" t="s">
        <v>343</v>
      </c>
      <c r="E112" t="s">
        <v>262</v>
      </c>
      <c r="F112" s="2" t="s">
        <v>12</v>
      </c>
      <c r="G112" s="3" t="s">
        <v>13</v>
      </c>
      <c r="M112" t="s">
        <v>571</v>
      </c>
      <c r="N112" t="str">
        <f>"""" &amp; _xlfn.TEXTJOIN(""",""",TRUE,Table223[[#This Row],[Categoria1]:[Categoria7]]) &amp; """"</f>
        <v>"Pascua","Pentecostés"</v>
      </c>
      <c r="O112" t="s">
        <v>767</v>
      </c>
      <c r="P112" t="str">
        <f>"""" &amp; _xlfn.TEXTJOIN(""",""",TRUE,Table223[[#This Row],[Categoria]:[Categoria7]]) &amp; """"</f>
        <v>"Precatecumenado","Pascua","Pentecostés"</v>
      </c>
    </row>
    <row r="113" spans="1:16" x14ac:dyDescent="0.35">
      <c r="A113" s="1">
        <v>91</v>
      </c>
      <c r="B113" s="1">
        <v>111</v>
      </c>
      <c r="C113" t="s">
        <v>114</v>
      </c>
      <c r="D113" t="s">
        <v>344</v>
      </c>
      <c r="E113" t="s">
        <v>262</v>
      </c>
      <c r="F113" s="2" t="s">
        <v>12</v>
      </c>
      <c r="G113" s="3" t="s">
        <v>13</v>
      </c>
      <c r="H113" t="s">
        <v>48</v>
      </c>
      <c r="I113" t="s">
        <v>46</v>
      </c>
      <c r="J113" s="6" t="s">
        <v>18</v>
      </c>
      <c r="M113" t="s">
        <v>572</v>
      </c>
      <c r="N113" t="str">
        <f>"""" &amp; _xlfn.TEXTJOIN(""",""",TRUE,Table223[[#This Row],[Categoria1]:[Categoria7]]) &amp; """"</f>
        <v>"Pascua","Pentecostés","Comunión","Final","Antiguo Testamento"</v>
      </c>
      <c r="O113" t="s">
        <v>861</v>
      </c>
      <c r="P113" t="str">
        <f>"""" &amp; _xlfn.TEXTJOIN(""",""",TRUE,Table223[[#This Row],[Categoria]:[Categoria7]]) &amp; """"</f>
        <v>"Precatecumenado","Pascua","Pentecostés","Comunión","Final","Antiguo Testamento"</v>
      </c>
    </row>
    <row r="114" spans="1:16" x14ac:dyDescent="0.35">
      <c r="A114" s="1">
        <v>92</v>
      </c>
      <c r="B114" s="1">
        <v>112</v>
      </c>
      <c r="C114" t="s">
        <v>115</v>
      </c>
      <c r="D114" t="s">
        <v>345</v>
      </c>
      <c r="E114" t="s">
        <v>262</v>
      </c>
      <c r="F114" s="2" t="s">
        <v>12</v>
      </c>
      <c r="G114" s="3" t="s">
        <v>13</v>
      </c>
      <c r="H114" t="s">
        <v>46</v>
      </c>
      <c r="I114" s="4" t="s">
        <v>15</v>
      </c>
      <c r="M114" t="s">
        <v>573</v>
      </c>
      <c r="N114" t="str">
        <f>"""" &amp; _xlfn.TEXTJOIN(""",""",TRUE,Table223[[#This Row],[Categoria1]:[Categoria7]]) &amp; """"</f>
        <v>"Pascua","Pentecostés","Final","Nuevo Testamento"</v>
      </c>
      <c r="O114" t="s">
        <v>862</v>
      </c>
      <c r="P114" t="str">
        <f>"""" &amp; _xlfn.TEXTJOIN(""",""",TRUE,Table223[[#This Row],[Categoria]:[Categoria7]]) &amp; """"</f>
        <v>"Precatecumenado","Pascua","Pentecostés","Final","Nuevo Testamento"</v>
      </c>
    </row>
    <row r="115" spans="1:16" x14ac:dyDescent="0.35">
      <c r="A115" s="1">
        <v>93</v>
      </c>
      <c r="B115" s="1">
        <v>113</v>
      </c>
      <c r="C115" t="s">
        <v>116</v>
      </c>
      <c r="D115" t="s">
        <v>346</v>
      </c>
      <c r="E115" t="s">
        <v>262</v>
      </c>
      <c r="F115" s="5" t="s">
        <v>17</v>
      </c>
      <c r="G115" t="s">
        <v>64</v>
      </c>
      <c r="M115" t="s">
        <v>574</v>
      </c>
      <c r="N115" t="str">
        <f>"""" &amp; _xlfn.TEXTJOIN(""",""",TRUE,Table223[[#This Row],[Categoria1]:[Categoria7]]) &amp; """"</f>
        <v>"Cuaresma","Fracción Del Pan"</v>
      </c>
      <c r="O115" t="s">
        <v>863</v>
      </c>
      <c r="P115" t="str">
        <f>"""" &amp; _xlfn.TEXTJOIN(""",""",TRUE,Table223[[#This Row],[Categoria]:[Categoria7]]) &amp; """"</f>
        <v>"Precatecumenado","Cuaresma","Fracción Del Pan"</v>
      </c>
    </row>
    <row r="116" spans="1:16" x14ac:dyDescent="0.35">
      <c r="A116" s="16">
        <v>228</v>
      </c>
      <c r="B116" s="1">
        <v>114</v>
      </c>
      <c r="C116" s="17" t="s">
        <v>239</v>
      </c>
      <c r="D116" s="17" t="s">
        <v>435</v>
      </c>
      <c r="E116" s="17" t="s">
        <v>263</v>
      </c>
      <c r="F116" s="6" t="s">
        <v>18</v>
      </c>
      <c r="M116" t="s">
        <v>696</v>
      </c>
      <c r="N116" t="str">
        <f>"""" &amp; _xlfn.TEXTJOIN(""",""",TRUE,Table223[[#This Row],[Categoria1]:[Categoria7]]) &amp; """"</f>
        <v>"Antiguo Testamento"</v>
      </c>
      <c r="O116" t="s">
        <v>768</v>
      </c>
      <c r="P116" t="str">
        <f>"""" &amp; _xlfn.TEXTJOIN(""",""",TRUE,Table223[[#This Row],[Categoria]:[Categoria7]]) &amp; """"</f>
        <v>"Catecumenado","Antiguo Testamento"</v>
      </c>
    </row>
    <row r="117" spans="1:16" x14ac:dyDescent="0.35">
      <c r="A117" s="1">
        <v>94</v>
      </c>
      <c r="B117" s="1">
        <v>115</v>
      </c>
      <c r="C117" t="s">
        <v>117</v>
      </c>
      <c r="D117" t="s">
        <v>347</v>
      </c>
      <c r="E117" t="s">
        <v>262</v>
      </c>
      <c r="F117" s="2" t="s">
        <v>12</v>
      </c>
      <c r="G117" s="3" t="s">
        <v>13</v>
      </c>
      <c r="H117" t="s">
        <v>34</v>
      </c>
      <c r="I117" s="6" t="s">
        <v>18</v>
      </c>
      <c r="M117" t="s">
        <v>575</v>
      </c>
      <c r="N117" t="str">
        <f>"""" &amp; _xlfn.TEXTJOIN(""",""",TRUE,Table223[[#This Row],[Categoria1]:[Categoria7]]) &amp; """"</f>
        <v>"Pascua","Pentecostés","Paz","Antiguo Testamento"</v>
      </c>
      <c r="O117" t="s">
        <v>864</v>
      </c>
      <c r="P117" t="str">
        <f>"""" &amp; _xlfn.TEXTJOIN(""",""",TRUE,Table223[[#This Row],[Categoria]:[Categoria7]]) &amp; """"</f>
        <v>"Precatecumenado","Pascua","Pentecostés","Paz","Antiguo Testamento"</v>
      </c>
    </row>
    <row r="118" spans="1:16" x14ac:dyDescent="0.35">
      <c r="A118" s="1">
        <v>95</v>
      </c>
      <c r="B118" s="1">
        <v>116</v>
      </c>
      <c r="C118" t="s">
        <v>118</v>
      </c>
      <c r="D118" t="s">
        <v>348</v>
      </c>
      <c r="E118" t="s">
        <v>262</v>
      </c>
      <c r="F118" s="4" t="s">
        <v>15</v>
      </c>
      <c r="M118" t="s">
        <v>576</v>
      </c>
      <c r="N118" t="str">
        <f>"""" &amp; _xlfn.TEXTJOIN(""",""",TRUE,Table223[[#This Row],[Categoria1]:[Categoria7]]) &amp; """"</f>
        <v>"Nuevo Testamento"</v>
      </c>
      <c r="O118" t="s">
        <v>769</v>
      </c>
      <c r="P118" t="str">
        <f>"""" &amp; _xlfn.TEXTJOIN(""",""",TRUE,Table223[[#This Row],[Categoria]:[Categoria7]]) &amp; """"</f>
        <v>"Precatecumenado","Nuevo Testamento"</v>
      </c>
    </row>
    <row r="119" spans="1:16" x14ac:dyDescent="0.35">
      <c r="A119" s="1">
        <v>96</v>
      </c>
      <c r="B119" s="1">
        <v>117</v>
      </c>
      <c r="C119" t="s">
        <v>119</v>
      </c>
      <c r="D119" t="s">
        <v>349</v>
      </c>
      <c r="E119" t="s">
        <v>262</v>
      </c>
      <c r="F119" s="9" t="s">
        <v>42</v>
      </c>
      <c r="G119" s="7" t="s">
        <v>29</v>
      </c>
      <c r="H119" s="8" t="s">
        <v>30</v>
      </c>
      <c r="I119" s="4" t="s">
        <v>15</v>
      </c>
      <c r="M119" t="s">
        <v>577</v>
      </c>
      <c r="N119" t="str">
        <f>"""" &amp; _xlfn.TEXTJOIN(""",""",TRUE,Table223[[#This Row],[Categoria1]:[Categoria7]]) &amp; """"</f>
        <v>"Vírgen María","Adviento","Navidad","Nuevo Testamento"</v>
      </c>
      <c r="O119" t="s">
        <v>865</v>
      </c>
      <c r="P119" t="str">
        <f>"""" &amp; _xlfn.TEXTJOIN(""",""",TRUE,Table223[[#This Row],[Categoria]:[Categoria7]]) &amp; """"</f>
        <v>"Precatecumenado","Vírgen María","Adviento","Navidad","Nuevo Testamento"</v>
      </c>
    </row>
    <row r="120" spans="1:16" x14ac:dyDescent="0.35">
      <c r="A120" s="1">
        <v>97</v>
      </c>
      <c r="B120" s="1">
        <v>118</v>
      </c>
      <c r="C120" t="s">
        <v>120</v>
      </c>
      <c r="D120" t="s">
        <v>350</v>
      </c>
      <c r="E120" t="s">
        <v>262</v>
      </c>
      <c r="F120" s="9" t="s">
        <v>42</v>
      </c>
      <c r="G120" s="5" t="s">
        <v>17</v>
      </c>
      <c r="H120" s="6" t="s">
        <v>18</v>
      </c>
      <c r="M120" t="s">
        <v>578</v>
      </c>
      <c r="N120" t="str">
        <f>"""" &amp; _xlfn.TEXTJOIN(""",""",TRUE,Table223[[#This Row],[Categoria1]:[Categoria7]]) &amp; """"</f>
        <v>"Vírgen María","Cuaresma","Antiguo Testamento"</v>
      </c>
      <c r="O120" t="s">
        <v>866</v>
      </c>
      <c r="P120" t="str">
        <f>"""" &amp; _xlfn.TEXTJOIN(""",""",TRUE,Table223[[#This Row],[Categoria]:[Categoria7]]) &amp; """"</f>
        <v>"Precatecumenado","Vírgen María","Cuaresma","Antiguo Testamento"</v>
      </c>
    </row>
    <row r="121" spans="1:16" x14ac:dyDescent="0.35">
      <c r="A121" s="1">
        <v>98</v>
      </c>
      <c r="B121" s="1">
        <v>119</v>
      </c>
      <c r="C121" t="s">
        <v>121</v>
      </c>
      <c r="D121" t="s">
        <v>351</v>
      </c>
      <c r="E121" t="s">
        <v>262</v>
      </c>
      <c r="F121" s="5" t="s">
        <v>17</v>
      </c>
      <c r="M121" t="s">
        <v>579</v>
      </c>
      <c r="N121" t="str">
        <f>"""" &amp; _xlfn.TEXTJOIN(""",""",TRUE,Table223[[#This Row],[Categoria1]:[Categoria7]]) &amp; """"</f>
        <v>"Cuaresma"</v>
      </c>
      <c r="O121" t="s">
        <v>770</v>
      </c>
      <c r="P121" t="str">
        <f>"""" &amp; _xlfn.TEXTJOIN(""",""",TRUE,Table223[[#This Row],[Categoria]:[Categoria7]]) &amp; """"</f>
        <v>"Precatecumenado","Cuaresma"</v>
      </c>
    </row>
    <row r="122" spans="1:16" x14ac:dyDescent="0.35">
      <c r="A122" s="20">
        <v>242</v>
      </c>
      <c r="B122" s="1">
        <v>120</v>
      </c>
      <c r="C122" s="21" t="s">
        <v>253</v>
      </c>
      <c r="D122" s="21" t="s">
        <v>445</v>
      </c>
      <c r="E122" s="21" t="s">
        <v>969</v>
      </c>
      <c r="F122" s="2"/>
      <c r="G122" s="3"/>
      <c r="H122" s="6"/>
      <c r="M122" t="s">
        <v>710</v>
      </c>
      <c r="N122" t="str">
        <f>"""" &amp; _xlfn.TEXTJOIN(""",""",TRUE,Table223[[#This Row],[Categoria1]:[Categoria7]]) &amp; """"</f>
        <v>""</v>
      </c>
      <c r="O122" t="s">
        <v>867</v>
      </c>
      <c r="P122" t="str">
        <f>"""" &amp; _xlfn.TEXTJOIN(""",""",TRUE,Table223[[#This Row],[Categoria]:[Categoria7]]) &amp; """"</f>
        <v>"Eleccion"</v>
      </c>
    </row>
    <row r="123" spans="1:16" x14ac:dyDescent="0.35">
      <c r="A123" s="1">
        <v>99</v>
      </c>
      <c r="B123" s="1">
        <v>121</v>
      </c>
      <c r="C123" t="s">
        <v>122</v>
      </c>
      <c r="D123" t="s">
        <v>352</v>
      </c>
      <c r="E123" t="s">
        <v>262</v>
      </c>
      <c r="F123" s="9" t="s">
        <v>42</v>
      </c>
      <c r="G123" s="5" t="s">
        <v>17</v>
      </c>
      <c r="M123" t="s">
        <v>580</v>
      </c>
      <c r="N123" t="str">
        <f>"""" &amp; _xlfn.TEXTJOIN(""",""",TRUE,Table223[[#This Row],[Categoria1]:[Categoria7]]) &amp; """"</f>
        <v>"Vírgen María","Cuaresma"</v>
      </c>
      <c r="O123" t="s">
        <v>771</v>
      </c>
      <c r="P123" t="str">
        <f>"""" &amp; _xlfn.TEXTJOIN(""",""",TRUE,Table223[[#This Row],[Categoria]:[Categoria7]]) &amp; """"</f>
        <v>"Precatecumenado","Vírgen María","Cuaresma"</v>
      </c>
    </row>
    <row r="124" spans="1:16" x14ac:dyDescent="0.35">
      <c r="A124" s="1">
        <v>100</v>
      </c>
      <c r="B124" s="1">
        <v>122</v>
      </c>
      <c r="C124" t="s">
        <v>123</v>
      </c>
      <c r="D124" t="s">
        <v>353</v>
      </c>
      <c r="E124" t="s">
        <v>262</v>
      </c>
      <c r="F124" t="s">
        <v>46</v>
      </c>
      <c r="G124" s="4" t="s">
        <v>15</v>
      </c>
      <c r="M124" t="s">
        <v>581</v>
      </c>
      <c r="N124" t="str">
        <f>"""" &amp; _xlfn.TEXTJOIN(""",""",TRUE,Table223[[#This Row],[Categoria1]:[Categoria7]]) &amp; """"</f>
        <v>"Final","Nuevo Testamento"</v>
      </c>
      <c r="O124" t="s">
        <v>868</v>
      </c>
      <c r="P124" t="str">
        <f>"""" &amp; _xlfn.TEXTJOIN(""",""",TRUE,Table223[[#This Row],[Categoria]:[Categoria7]]) &amp; """"</f>
        <v>"Precatecumenado","Final","Nuevo Testamento"</v>
      </c>
    </row>
    <row r="125" spans="1:16" x14ac:dyDescent="0.35">
      <c r="A125" s="1">
        <v>101</v>
      </c>
      <c r="B125" s="1">
        <v>123</v>
      </c>
      <c r="C125" t="s">
        <v>124</v>
      </c>
      <c r="D125" t="s">
        <v>354</v>
      </c>
      <c r="E125" t="s">
        <v>262</v>
      </c>
      <c r="F125" s="2" t="s">
        <v>12</v>
      </c>
      <c r="G125" s="3" t="s">
        <v>13</v>
      </c>
      <c r="H125" t="s">
        <v>48</v>
      </c>
      <c r="I125" s="6" t="s">
        <v>18</v>
      </c>
      <c r="M125" t="s">
        <v>582</v>
      </c>
      <c r="N125" t="str">
        <f>"""" &amp; _xlfn.TEXTJOIN(""",""",TRUE,Table223[[#This Row],[Categoria1]:[Categoria7]]) &amp; """"</f>
        <v>"Pascua","Pentecostés","Comunión","Antiguo Testamento"</v>
      </c>
      <c r="O125" t="s">
        <v>869</v>
      </c>
      <c r="P125" t="str">
        <f>"""" &amp; _xlfn.TEXTJOIN(""",""",TRUE,Table223[[#This Row],[Categoria]:[Categoria7]]) &amp; """"</f>
        <v>"Precatecumenado","Pascua","Pentecostés","Comunión","Antiguo Testamento"</v>
      </c>
    </row>
    <row r="126" spans="1:16" x14ac:dyDescent="0.35">
      <c r="A126" s="1">
        <v>102</v>
      </c>
      <c r="B126" s="1">
        <v>124</v>
      </c>
      <c r="C126" t="s">
        <v>125</v>
      </c>
      <c r="D126" t="s">
        <v>355</v>
      </c>
      <c r="E126" t="s">
        <v>262</v>
      </c>
      <c r="F126" s="5" t="s">
        <v>17</v>
      </c>
      <c r="G126" s="7" t="s">
        <v>29</v>
      </c>
      <c r="H126" s="8" t="s">
        <v>30</v>
      </c>
      <c r="I126" s="4" t="s">
        <v>15</v>
      </c>
      <c r="M126" t="s">
        <v>583</v>
      </c>
      <c r="N126" t="str">
        <f>"""" &amp; _xlfn.TEXTJOIN(""",""",TRUE,Table223[[#This Row],[Categoria1]:[Categoria7]]) &amp; """"</f>
        <v>"Cuaresma","Adviento","Navidad","Nuevo Testamento"</v>
      </c>
      <c r="O126" t="s">
        <v>772</v>
      </c>
      <c r="P126" t="str">
        <f>"""" &amp; _xlfn.TEXTJOIN(""",""",TRUE,Table223[[#This Row],[Categoria]:[Categoria7]]) &amp; """"</f>
        <v>"Precatecumenado","Cuaresma","Adviento","Navidad","Nuevo Testamento"</v>
      </c>
    </row>
    <row r="127" spans="1:16" x14ac:dyDescent="0.35">
      <c r="A127" s="1">
        <v>103</v>
      </c>
      <c r="B127" s="1">
        <v>125</v>
      </c>
      <c r="C127" t="s">
        <v>126</v>
      </c>
      <c r="D127" t="s">
        <v>356</v>
      </c>
      <c r="E127" t="s">
        <v>262</v>
      </c>
      <c r="F127" s="2" t="s">
        <v>12</v>
      </c>
      <c r="G127" s="3" t="s">
        <v>13</v>
      </c>
      <c r="M127" t="s">
        <v>584</v>
      </c>
      <c r="N127" t="str">
        <f>"""" &amp; _xlfn.TEXTJOIN(""",""",TRUE,Table223[[#This Row],[Categoria1]:[Categoria7]]) &amp; """"</f>
        <v>"Pascua","Pentecostés"</v>
      </c>
      <c r="O127" t="s">
        <v>870</v>
      </c>
      <c r="P127" t="str">
        <f>"""" &amp; _xlfn.TEXTJOIN(""",""",TRUE,Table223[[#This Row],[Categoria]:[Categoria7]]) &amp; """"</f>
        <v>"Precatecumenado","Pascua","Pentecostés"</v>
      </c>
    </row>
    <row r="128" spans="1:16" x14ac:dyDescent="0.35">
      <c r="A128" s="12">
        <v>189</v>
      </c>
      <c r="B128" s="1">
        <v>126</v>
      </c>
      <c r="C128" s="13" t="s">
        <v>210</v>
      </c>
      <c r="D128" s="13" t="s">
        <v>405</v>
      </c>
      <c r="E128" s="13" t="s">
        <v>970</v>
      </c>
      <c r="F128" s="5"/>
      <c r="H128" s="4"/>
      <c r="M128" t="s">
        <v>668</v>
      </c>
      <c r="N128" t="str">
        <f>"""" &amp; _xlfn.TEXTJOIN(""",""",TRUE,Table223[[#This Row],[Categoria1]:[Categoria7]]) &amp; """"</f>
        <v>""</v>
      </c>
      <c r="O128" t="s">
        <v>871</v>
      </c>
      <c r="P128" t="str">
        <f>"""" &amp; _xlfn.TEXTJOIN(""",""",TRUE,Table223[[#This Row],[Categoria]:[Categoria7]]) &amp; """"</f>
        <v>"Liturgia"</v>
      </c>
    </row>
    <row r="129" spans="1:16" x14ac:dyDescent="0.35">
      <c r="A129" s="10">
        <v>191</v>
      </c>
      <c r="B129" s="1">
        <v>127</v>
      </c>
      <c r="C129" s="11" t="s">
        <v>211</v>
      </c>
      <c r="D129" s="11" t="s">
        <v>410</v>
      </c>
      <c r="E129" s="11" t="s">
        <v>970</v>
      </c>
      <c r="F129" s="5" t="s">
        <v>212</v>
      </c>
      <c r="H129" s="4"/>
      <c r="M129" t="s">
        <v>669</v>
      </c>
      <c r="N129" t="str">
        <f>"""" &amp; _xlfn.TEXTJOIN(""",""",TRUE,Table223[[#This Row],[Categoria1]:[Categoria7]]) &amp; """"</f>
        <v>"Penitencial"</v>
      </c>
      <c r="O129" t="s">
        <v>872</v>
      </c>
      <c r="P129" t="str">
        <f>"""" &amp; _xlfn.TEXTJOIN(""",""",TRUE,Table223[[#This Row],[Categoria]:[Categoria7]]) &amp; """"</f>
        <v>"Liturgia","Penitencial"</v>
      </c>
    </row>
    <row r="130" spans="1:16" x14ac:dyDescent="0.35">
      <c r="A130" s="12">
        <v>192</v>
      </c>
      <c r="B130" s="1">
        <v>128</v>
      </c>
      <c r="C130" s="13" t="s">
        <v>966</v>
      </c>
      <c r="D130" s="13" t="s">
        <v>411</v>
      </c>
      <c r="E130" s="13" t="s">
        <v>970</v>
      </c>
      <c r="F130" s="5" t="s">
        <v>212</v>
      </c>
      <c r="H130" s="4"/>
      <c r="M130" t="s">
        <v>967</v>
      </c>
      <c r="N130" t="str">
        <f>"""" &amp; _xlfn.TEXTJOIN(""",""",TRUE,Table223[[#This Row],[Categoria1]:[Categoria7]]) &amp; """"</f>
        <v>"Penitencial"</v>
      </c>
      <c r="O130" t="s">
        <v>968</v>
      </c>
      <c r="P130" t="str">
        <f>"""" &amp; _xlfn.TEXTJOIN(""",""",TRUE,Table223[[#This Row],[Categoria]:[Categoria7]]) &amp; """"</f>
        <v>"Liturgia","Penitencial"</v>
      </c>
    </row>
    <row r="131" spans="1:16" x14ac:dyDescent="0.35">
      <c r="A131" s="1">
        <v>105</v>
      </c>
      <c r="B131" s="1">
        <v>129</v>
      </c>
      <c r="C131" t="s">
        <v>127</v>
      </c>
      <c r="D131" t="s">
        <v>456</v>
      </c>
      <c r="E131" t="s">
        <v>262</v>
      </c>
      <c r="F131" s="5" t="s">
        <v>17</v>
      </c>
      <c r="G131" t="s">
        <v>23</v>
      </c>
      <c r="H131" s="6" t="s">
        <v>18</v>
      </c>
      <c r="M131" t="s">
        <v>585</v>
      </c>
      <c r="N131" t="str">
        <f>"""" &amp; _xlfn.TEXTJOIN(""",""",TRUE,Table223[[#This Row],[Categoria1]:[Categoria7]]) &amp; """"</f>
        <v>"Cuaresma","Entrada","Antiguo Testamento"</v>
      </c>
      <c r="O131" t="s">
        <v>873</v>
      </c>
      <c r="P131" t="str">
        <f>"""" &amp; _xlfn.TEXTJOIN(""",""",TRUE,Table223[[#This Row],[Categoria]:[Categoria7]]) &amp; """"</f>
        <v>"Precatecumenado","Cuaresma","Entrada","Antiguo Testamento"</v>
      </c>
    </row>
    <row r="132" spans="1:16" x14ac:dyDescent="0.35">
      <c r="A132" s="1">
        <v>106</v>
      </c>
      <c r="B132" s="1">
        <v>130</v>
      </c>
      <c r="C132" t="s">
        <v>128</v>
      </c>
      <c r="D132" t="s">
        <v>457</v>
      </c>
      <c r="E132" t="s">
        <v>262</v>
      </c>
      <c r="F132" s="5" t="s">
        <v>17</v>
      </c>
      <c r="G132" s="7" t="s">
        <v>29</v>
      </c>
      <c r="H132" s="8" t="s">
        <v>30</v>
      </c>
      <c r="I132" t="s">
        <v>23</v>
      </c>
      <c r="J132" s="6" t="s">
        <v>18</v>
      </c>
      <c r="M132" t="s">
        <v>586</v>
      </c>
      <c r="N132" t="str">
        <f>"""" &amp; _xlfn.TEXTJOIN(""",""",TRUE,Table223[[#This Row],[Categoria1]:[Categoria7]]) &amp; """"</f>
        <v>"Cuaresma","Adviento","Navidad","Entrada","Antiguo Testamento"</v>
      </c>
      <c r="O132" t="s">
        <v>874</v>
      </c>
      <c r="P132" t="str">
        <f>"""" &amp; _xlfn.TEXTJOIN(""",""",TRUE,Table223[[#This Row],[Categoria]:[Categoria7]]) &amp; """"</f>
        <v>"Precatecumenado","Cuaresma","Adviento","Navidad","Entrada","Antiguo Testamento"</v>
      </c>
    </row>
    <row r="133" spans="1:16" x14ac:dyDescent="0.35">
      <c r="A133" s="1">
        <v>107</v>
      </c>
      <c r="B133" s="1">
        <v>131</v>
      </c>
      <c r="C133" t="s">
        <v>129</v>
      </c>
      <c r="D133" t="s">
        <v>357</v>
      </c>
      <c r="E133" t="s">
        <v>262</v>
      </c>
      <c r="F133" s="7" t="s">
        <v>29</v>
      </c>
      <c r="G133" s="8" t="s">
        <v>30</v>
      </c>
      <c r="H133" s="2" t="s">
        <v>12</v>
      </c>
      <c r="I133" s="3" t="s">
        <v>13</v>
      </c>
      <c r="J133" t="s">
        <v>46</v>
      </c>
      <c r="K133" s="4" t="s">
        <v>15</v>
      </c>
      <c r="M133" t="s">
        <v>587</v>
      </c>
      <c r="N133" t="str">
        <f>"""" &amp; _xlfn.TEXTJOIN(""",""",TRUE,Table223[[#This Row],[Categoria1]:[Categoria7]]) &amp; """"</f>
        <v>"Adviento","Navidad","Pascua","Pentecostés","Final","Nuevo Testamento"</v>
      </c>
      <c r="O133" t="s">
        <v>875</v>
      </c>
      <c r="P133" t="str">
        <f>"""" &amp; _xlfn.TEXTJOIN(""",""",TRUE,Table223[[#This Row],[Categoria]:[Categoria7]]) &amp; """"</f>
        <v>"Precatecumenado","Adviento","Navidad","Pascua","Pentecostés","Final","Nuevo Testamento"</v>
      </c>
    </row>
    <row r="134" spans="1:16" x14ac:dyDescent="0.35">
      <c r="A134" s="1">
        <v>108</v>
      </c>
      <c r="B134" s="1">
        <v>132</v>
      </c>
      <c r="C134" t="s">
        <v>130</v>
      </c>
      <c r="D134" t="s">
        <v>358</v>
      </c>
      <c r="E134" t="s">
        <v>262</v>
      </c>
      <c r="F134" s="9" t="s">
        <v>42</v>
      </c>
      <c r="G134" s="4" t="s">
        <v>15</v>
      </c>
      <c r="M134" t="s">
        <v>588</v>
      </c>
      <c r="N134" t="str">
        <f>"""" &amp; _xlfn.TEXTJOIN(""",""",TRUE,Table223[[#This Row],[Categoria1]:[Categoria7]]) &amp; """"</f>
        <v>"Vírgen María","Nuevo Testamento"</v>
      </c>
      <c r="O134" t="s">
        <v>773</v>
      </c>
      <c r="P134" t="str">
        <f>"""" &amp; _xlfn.TEXTJOIN(""",""",TRUE,Table223[[#This Row],[Categoria]:[Categoria7]]) &amp; """"</f>
        <v>"Precatecumenado","Vírgen María","Nuevo Testamento"</v>
      </c>
    </row>
    <row r="135" spans="1:16" x14ac:dyDescent="0.35">
      <c r="A135" s="1">
        <v>110</v>
      </c>
      <c r="B135" s="1">
        <v>133</v>
      </c>
      <c r="C135" t="s">
        <v>132</v>
      </c>
      <c r="D135" t="s">
        <v>360</v>
      </c>
      <c r="E135" t="s">
        <v>262</v>
      </c>
      <c r="F135" s="9" t="s">
        <v>42</v>
      </c>
      <c r="G135" s="4" t="s">
        <v>15</v>
      </c>
      <c r="M135" t="s">
        <v>590</v>
      </c>
      <c r="N135" t="str">
        <f>"""" &amp; _xlfn.TEXTJOIN(""",""",TRUE,Table223[[#This Row],[Categoria1]:[Categoria7]]) &amp; """"</f>
        <v>"Vírgen María","Nuevo Testamento"</v>
      </c>
      <c r="O135" t="s">
        <v>876</v>
      </c>
      <c r="P135" t="str">
        <f>"""" &amp; _xlfn.TEXTJOIN(""",""",TRUE,Table223[[#This Row],[Categoria]:[Categoria7]]) &amp; """"</f>
        <v>"Precatecumenado","Vírgen María","Nuevo Testamento"</v>
      </c>
    </row>
    <row r="136" spans="1:16" x14ac:dyDescent="0.35">
      <c r="A136" s="1">
        <v>109</v>
      </c>
      <c r="B136" s="1">
        <v>134</v>
      </c>
      <c r="C136" t="s">
        <v>131</v>
      </c>
      <c r="D136" t="s">
        <v>359</v>
      </c>
      <c r="E136" t="s">
        <v>262</v>
      </c>
      <c r="F136" s="9" t="s">
        <v>42</v>
      </c>
      <c r="G136" s="2" t="s">
        <v>12</v>
      </c>
      <c r="H136" t="s">
        <v>48</v>
      </c>
      <c r="I136" s="3" t="s">
        <v>13</v>
      </c>
      <c r="M136" t="s">
        <v>589</v>
      </c>
      <c r="N136" t="str">
        <f>"""" &amp; _xlfn.TEXTJOIN(""",""",TRUE,Table223[[#This Row],[Categoria1]:[Categoria7]]) &amp; """"</f>
        <v>"Vírgen María","Pascua","Comunión","Pentecostés"</v>
      </c>
      <c r="O136" t="s">
        <v>774</v>
      </c>
      <c r="P136" t="str">
        <f>"""" &amp; _xlfn.TEXTJOIN(""",""",TRUE,Table223[[#This Row],[Categoria]:[Categoria7]]) &amp; """"</f>
        <v>"Precatecumenado","Vírgen María","Pascua","Comunión","Pentecostés"</v>
      </c>
    </row>
    <row r="137" spans="1:16" x14ac:dyDescent="0.35">
      <c r="A137" s="1">
        <v>111</v>
      </c>
      <c r="B137" s="1">
        <v>135</v>
      </c>
      <c r="C137" t="s">
        <v>133</v>
      </c>
      <c r="D137" t="s">
        <v>361</v>
      </c>
      <c r="E137" t="s">
        <v>262</v>
      </c>
      <c r="F137" s="9" t="s">
        <v>42</v>
      </c>
      <c r="G137" s="5" t="s">
        <v>17</v>
      </c>
      <c r="H137" t="s">
        <v>64</v>
      </c>
      <c r="I137" s="4" t="s">
        <v>15</v>
      </c>
      <c r="M137" t="s">
        <v>591</v>
      </c>
      <c r="N137" t="str">
        <f>"""" &amp; _xlfn.TEXTJOIN(""",""",TRUE,Table223[[#This Row],[Categoria1]:[Categoria7]]) &amp; """"</f>
        <v>"Vírgen María","Cuaresma","Fracción Del Pan","Nuevo Testamento"</v>
      </c>
      <c r="O137" t="s">
        <v>877</v>
      </c>
      <c r="P137" t="str">
        <f>"""" &amp; _xlfn.TEXTJOIN(""",""",TRUE,Table223[[#This Row],[Categoria]:[Categoria7]]) &amp; """"</f>
        <v>"Precatecumenado","Vírgen María","Cuaresma","Fracción Del Pan","Nuevo Testamento"</v>
      </c>
    </row>
    <row r="138" spans="1:16" x14ac:dyDescent="0.35">
      <c r="A138" s="1">
        <v>112</v>
      </c>
      <c r="B138" s="1">
        <v>136</v>
      </c>
      <c r="C138" t="s">
        <v>134</v>
      </c>
      <c r="D138" t="s">
        <v>362</v>
      </c>
      <c r="E138" t="s">
        <v>262</v>
      </c>
      <c r="F138" s="9" t="s">
        <v>42</v>
      </c>
      <c r="G138" s="7" t="s">
        <v>29</v>
      </c>
      <c r="H138" s="8" t="s">
        <v>30</v>
      </c>
      <c r="M138" t="s">
        <v>592</v>
      </c>
      <c r="N138" t="str">
        <f>"""" &amp; _xlfn.TEXTJOIN(""",""",TRUE,Table223[[#This Row],[Categoria1]:[Categoria7]]) &amp; """"</f>
        <v>"Vírgen María","Adviento","Navidad"</v>
      </c>
      <c r="O138" t="s">
        <v>775</v>
      </c>
      <c r="P138" t="str">
        <f>"""" &amp; _xlfn.TEXTJOIN(""",""",TRUE,Table223[[#This Row],[Categoria]:[Categoria7]]) &amp; """"</f>
        <v>"Precatecumenado","Vírgen María","Adviento","Navidad"</v>
      </c>
    </row>
    <row r="139" spans="1:16" x14ac:dyDescent="0.35">
      <c r="A139" s="1">
        <v>113</v>
      </c>
      <c r="B139" s="1">
        <v>137</v>
      </c>
      <c r="C139" t="s">
        <v>135</v>
      </c>
      <c r="D139" t="s">
        <v>363</v>
      </c>
      <c r="E139" t="s">
        <v>262</v>
      </c>
      <c r="F139" s="9" t="s">
        <v>42</v>
      </c>
      <c r="G139" s="5" t="s">
        <v>17</v>
      </c>
      <c r="M139" t="s">
        <v>593</v>
      </c>
      <c r="N139" t="str">
        <f>"""" &amp; _xlfn.TEXTJOIN(""",""",TRUE,Table223[[#This Row],[Categoria1]:[Categoria7]]) &amp; """"</f>
        <v>"Vírgen María","Cuaresma"</v>
      </c>
      <c r="O139" t="s">
        <v>776</v>
      </c>
      <c r="P139" t="str">
        <f>"""" &amp; _xlfn.TEXTJOIN(""",""",TRUE,Table223[[#This Row],[Categoria]:[Categoria7]]) &amp; """"</f>
        <v>"Precatecumenado","Vírgen María","Cuaresma"</v>
      </c>
    </row>
    <row r="140" spans="1:16" x14ac:dyDescent="0.35">
      <c r="A140" s="1">
        <v>114</v>
      </c>
      <c r="B140" s="1">
        <v>138</v>
      </c>
      <c r="C140" t="s">
        <v>136</v>
      </c>
      <c r="D140" t="s">
        <v>458</v>
      </c>
      <c r="E140" t="s">
        <v>262</v>
      </c>
      <c r="F140" s="2" t="s">
        <v>12</v>
      </c>
      <c r="G140" s="3" t="s">
        <v>13</v>
      </c>
      <c r="H140" t="s">
        <v>23</v>
      </c>
      <c r="I140" s="6" t="s">
        <v>18</v>
      </c>
      <c r="M140" t="s">
        <v>594</v>
      </c>
      <c r="N140" t="str">
        <f>"""" &amp; _xlfn.TEXTJOIN(""",""",TRUE,Table223[[#This Row],[Categoria1]:[Categoria7]]) &amp; """"</f>
        <v>"Pascua","Pentecostés","Entrada","Antiguo Testamento"</v>
      </c>
      <c r="O140" t="s">
        <v>777</v>
      </c>
      <c r="P140" t="str">
        <f>"""" &amp; _xlfn.TEXTJOIN(""",""",TRUE,Table223[[#This Row],[Categoria]:[Categoria7]]) &amp; """"</f>
        <v>"Precatecumenado","Pascua","Pentecostés","Entrada","Antiguo Testamento"</v>
      </c>
    </row>
    <row r="141" spans="1:16" x14ac:dyDescent="0.35">
      <c r="A141" s="1">
        <v>115</v>
      </c>
      <c r="B141" s="1">
        <v>139</v>
      </c>
      <c r="C141" t="s">
        <v>137</v>
      </c>
      <c r="D141" t="s">
        <v>364</v>
      </c>
      <c r="E141" t="s">
        <v>262</v>
      </c>
      <c r="F141" s="6" t="s">
        <v>18</v>
      </c>
      <c r="M141" t="s">
        <v>595</v>
      </c>
      <c r="N141" t="str">
        <f>"""" &amp; _xlfn.TEXTJOIN(""",""",TRUE,Table223[[#This Row],[Categoria1]:[Categoria7]]) &amp; """"</f>
        <v>"Antiguo Testamento"</v>
      </c>
      <c r="O141" t="s">
        <v>878</v>
      </c>
      <c r="P141" t="str">
        <f>"""" &amp; _xlfn.TEXTJOIN(""",""",TRUE,Table223[[#This Row],[Categoria]:[Categoria7]]) &amp; """"</f>
        <v>"Precatecumenado","Antiguo Testamento"</v>
      </c>
    </row>
    <row r="142" spans="1:16" x14ac:dyDescent="0.35">
      <c r="A142" s="18">
        <v>243</v>
      </c>
      <c r="B142" s="1">
        <v>140</v>
      </c>
      <c r="C142" s="19" t="s">
        <v>254</v>
      </c>
      <c r="D142" s="19" t="s">
        <v>446</v>
      </c>
      <c r="E142" s="19" t="s">
        <v>969</v>
      </c>
      <c r="F142" s="6" t="s">
        <v>18</v>
      </c>
      <c r="M142" t="s">
        <v>711</v>
      </c>
      <c r="N142" t="str">
        <f>"""" &amp; _xlfn.TEXTJOIN(""",""",TRUE,Table223[[#This Row],[Categoria1]:[Categoria7]]) &amp; """"</f>
        <v>"Antiguo Testamento"</v>
      </c>
      <c r="O142" t="s">
        <v>879</v>
      </c>
      <c r="P142" t="str">
        <f>"""" &amp; _xlfn.TEXTJOIN(""",""",TRUE,Table223[[#This Row],[Categoria]:[Categoria7]]) &amp; """"</f>
        <v>"Eleccion","Antiguo Testamento"</v>
      </c>
    </row>
    <row r="143" spans="1:16" x14ac:dyDescent="0.35">
      <c r="A143" s="1">
        <v>116</v>
      </c>
      <c r="B143" s="1">
        <v>141</v>
      </c>
      <c r="C143" t="s">
        <v>138</v>
      </c>
      <c r="D143" t="s">
        <v>298</v>
      </c>
      <c r="E143" t="s">
        <v>262</v>
      </c>
      <c r="F143" t="s">
        <v>34</v>
      </c>
      <c r="G143" s="6" t="s">
        <v>18</v>
      </c>
      <c r="M143" t="s">
        <v>596</v>
      </c>
      <c r="N143" t="str">
        <f>"""" &amp; _xlfn.TEXTJOIN(""",""",TRUE,Table223[[#This Row],[Categoria1]:[Categoria7]]) &amp; """"</f>
        <v>"Paz","Antiguo Testamento"</v>
      </c>
      <c r="O143" t="s">
        <v>880</v>
      </c>
      <c r="P143" t="str">
        <f>"""" &amp; _xlfn.TEXTJOIN(""",""",TRUE,Table223[[#This Row],[Categoria]:[Categoria7]]) &amp; """"</f>
        <v>"Precatecumenado","Paz","Antiguo Testamento"</v>
      </c>
    </row>
    <row r="144" spans="1:16" x14ac:dyDescent="0.35">
      <c r="A144" s="1">
        <v>118</v>
      </c>
      <c r="B144" s="1">
        <v>142</v>
      </c>
      <c r="C144" t="s">
        <v>140</v>
      </c>
      <c r="D144" t="s">
        <v>460</v>
      </c>
      <c r="E144" t="s">
        <v>262</v>
      </c>
      <c r="F144" s="5" t="s">
        <v>17</v>
      </c>
      <c r="G144" s="6" t="s">
        <v>18</v>
      </c>
      <c r="M144" t="s">
        <v>598</v>
      </c>
      <c r="N144" t="str">
        <f>"""" &amp; _xlfn.TEXTJOIN(""",""",TRUE,Table223[[#This Row],[Categoria1]:[Categoria7]]) &amp; """"</f>
        <v>"Cuaresma","Antiguo Testamento"</v>
      </c>
      <c r="O144" t="s">
        <v>881</v>
      </c>
      <c r="P144" t="str">
        <f>"""" &amp; _xlfn.TEXTJOIN(""",""",TRUE,Table223[[#This Row],[Categoria]:[Categoria7]]) &amp; """"</f>
        <v>"Precatecumenado","Cuaresma","Antiguo Testamento"</v>
      </c>
    </row>
    <row r="145" spans="1:16" x14ac:dyDescent="0.35">
      <c r="A145" s="1">
        <v>117</v>
      </c>
      <c r="B145" s="1">
        <v>143</v>
      </c>
      <c r="C145" t="s">
        <v>139</v>
      </c>
      <c r="D145" t="s">
        <v>459</v>
      </c>
      <c r="E145" t="s">
        <v>262</v>
      </c>
      <c r="F145" s="5" t="s">
        <v>17</v>
      </c>
      <c r="G145" s="6" t="s">
        <v>18</v>
      </c>
      <c r="M145" t="s">
        <v>597</v>
      </c>
      <c r="N145" t="str">
        <f>"""" &amp; _xlfn.TEXTJOIN(""",""",TRUE,Table223[[#This Row],[Categoria1]:[Categoria7]]) &amp; """"</f>
        <v>"Cuaresma","Antiguo Testamento"</v>
      </c>
      <c r="O145" t="s">
        <v>778</v>
      </c>
      <c r="P145" t="str">
        <f>"""" &amp; _xlfn.TEXTJOIN(""",""",TRUE,Table223[[#This Row],[Categoria]:[Categoria7]]) &amp; """"</f>
        <v>"Precatecumenado","Cuaresma","Antiguo Testamento"</v>
      </c>
    </row>
    <row r="146" spans="1:16" x14ac:dyDescent="0.35">
      <c r="A146" s="1">
        <v>119</v>
      </c>
      <c r="B146" s="1">
        <v>144</v>
      </c>
      <c r="C146" t="s">
        <v>141</v>
      </c>
      <c r="D146" t="s">
        <v>461</v>
      </c>
      <c r="E146" t="s">
        <v>262</v>
      </c>
      <c r="F146" s="6" t="s">
        <v>18</v>
      </c>
      <c r="M146" t="s">
        <v>599</v>
      </c>
      <c r="N146" t="str">
        <f>"""" &amp; _xlfn.TEXTJOIN(""",""",TRUE,Table223[[#This Row],[Categoria1]:[Categoria7]]) &amp; """"</f>
        <v>"Antiguo Testamento"</v>
      </c>
      <c r="O146" t="s">
        <v>882</v>
      </c>
      <c r="P146" t="str">
        <f>"""" &amp; _xlfn.TEXTJOIN(""",""",TRUE,Table223[[#This Row],[Categoria]:[Categoria7]]) &amp; """"</f>
        <v>"Precatecumenado","Antiguo Testamento"</v>
      </c>
    </row>
    <row r="147" spans="1:16" x14ac:dyDescent="0.35">
      <c r="A147" s="14">
        <v>229</v>
      </c>
      <c r="B147" s="1">
        <v>145</v>
      </c>
      <c r="C147" s="15" t="s">
        <v>240</v>
      </c>
      <c r="D147" s="15" t="s">
        <v>436</v>
      </c>
      <c r="E147" s="15" t="s">
        <v>263</v>
      </c>
      <c r="F147" s="4" t="s">
        <v>15</v>
      </c>
      <c r="M147" t="s">
        <v>697</v>
      </c>
      <c r="N147" t="str">
        <f>"""" &amp; _xlfn.TEXTJOIN(""",""",TRUE,Table223[[#This Row],[Categoria1]:[Categoria7]]) &amp; """"</f>
        <v>"Nuevo Testamento"</v>
      </c>
      <c r="O147" t="s">
        <v>883</v>
      </c>
      <c r="P147" t="str">
        <f>"""" &amp; _xlfn.TEXTJOIN(""",""",TRUE,Table223[[#This Row],[Categoria]:[Categoria7]]) &amp; """"</f>
        <v>"Catecumenado","Nuevo Testamento"</v>
      </c>
    </row>
    <row r="148" spans="1:16" x14ac:dyDescent="0.35">
      <c r="A148" s="1">
        <v>120</v>
      </c>
      <c r="B148" s="1">
        <v>146</v>
      </c>
      <c r="C148" t="s">
        <v>142</v>
      </c>
      <c r="D148" t="s">
        <v>365</v>
      </c>
      <c r="E148" t="s">
        <v>262</v>
      </c>
      <c r="F148" s="2" t="s">
        <v>12</v>
      </c>
      <c r="G148" s="3" t="s">
        <v>13</v>
      </c>
      <c r="H148" s="4" t="s">
        <v>15</v>
      </c>
      <c r="M148" t="s">
        <v>600</v>
      </c>
      <c r="N148" t="str">
        <f>"""" &amp; _xlfn.TEXTJOIN(""",""",TRUE,Table223[[#This Row],[Categoria1]:[Categoria7]]) &amp; """"</f>
        <v>"Pascua","Pentecostés","Nuevo Testamento"</v>
      </c>
      <c r="O148" t="s">
        <v>884</v>
      </c>
      <c r="P148" t="str">
        <f>"""" &amp; _xlfn.TEXTJOIN(""",""",TRUE,Table223[[#This Row],[Categoria]:[Categoria7]]) &amp; """"</f>
        <v>"Precatecumenado","Pascua","Pentecostés","Nuevo Testamento"</v>
      </c>
    </row>
    <row r="149" spans="1:16" x14ac:dyDescent="0.35">
      <c r="A149" s="1">
        <v>121</v>
      </c>
      <c r="B149" s="1">
        <v>147</v>
      </c>
      <c r="C149" t="s">
        <v>143</v>
      </c>
      <c r="D149" t="s">
        <v>366</v>
      </c>
      <c r="E149" t="s">
        <v>262</v>
      </c>
      <c r="F149" t="s">
        <v>64</v>
      </c>
      <c r="G149" s="6" t="s">
        <v>18</v>
      </c>
      <c r="M149" t="s">
        <v>601</v>
      </c>
      <c r="N149" t="str">
        <f>"""" &amp; _xlfn.TEXTJOIN(""",""",TRUE,Table223[[#This Row],[Categoria1]:[Categoria7]]) &amp; """"</f>
        <v>"Fracción Del Pan","Antiguo Testamento"</v>
      </c>
      <c r="O149" t="s">
        <v>885</v>
      </c>
      <c r="P149" t="str">
        <f>"""" &amp; _xlfn.TEXTJOIN(""",""",TRUE,Table223[[#This Row],[Categoria]:[Categoria7]]) &amp; """"</f>
        <v>"Precatecumenado","Fracción Del Pan","Antiguo Testamento"</v>
      </c>
    </row>
    <row r="150" spans="1:16" x14ac:dyDescent="0.35">
      <c r="A150" s="16">
        <v>230</v>
      </c>
      <c r="B150" s="1">
        <v>148</v>
      </c>
      <c r="C150" s="17" t="s">
        <v>241</v>
      </c>
      <c r="D150" s="17" t="s">
        <v>437</v>
      </c>
      <c r="E150" s="17" t="s">
        <v>263</v>
      </c>
      <c r="F150" s="4" t="s">
        <v>15</v>
      </c>
      <c r="M150" t="s">
        <v>698</v>
      </c>
      <c r="N150" t="str">
        <f>"""" &amp; _xlfn.TEXTJOIN(""",""",TRUE,Table223[[#This Row],[Categoria1]:[Categoria7]]) &amp; """"</f>
        <v>"Nuevo Testamento"</v>
      </c>
      <c r="O150" t="s">
        <v>779</v>
      </c>
      <c r="P150" t="str">
        <f>"""" &amp; _xlfn.TEXTJOIN(""",""",TRUE,Table223[[#This Row],[Categoria]:[Categoria7]]) &amp; """"</f>
        <v>"Catecumenado","Nuevo Testamento"</v>
      </c>
    </row>
    <row r="151" spans="1:16" x14ac:dyDescent="0.35">
      <c r="A151" s="14">
        <v>231</v>
      </c>
      <c r="B151" s="1">
        <v>149</v>
      </c>
      <c r="C151" s="15" t="s">
        <v>242</v>
      </c>
      <c r="D151" s="15" t="s">
        <v>476</v>
      </c>
      <c r="E151" s="15" t="s">
        <v>263</v>
      </c>
      <c r="F151" s="5" t="s">
        <v>17</v>
      </c>
      <c r="G151" s="6" t="s">
        <v>18</v>
      </c>
      <c r="M151" t="s">
        <v>699</v>
      </c>
      <c r="N151" t="str">
        <f>"""" &amp; _xlfn.TEXTJOIN(""",""",TRUE,Table223[[#This Row],[Categoria1]:[Categoria7]]) &amp; """"</f>
        <v>"Cuaresma","Antiguo Testamento"</v>
      </c>
      <c r="O151" t="s">
        <v>886</v>
      </c>
      <c r="P151" t="str">
        <f>"""" &amp; _xlfn.TEXTJOIN(""",""",TRUE,Table223[[#This Row],[Categoria]:[Categoria7]]) &amp; """"</f>
        <v>"Catecumenado","Cuaresma","Antiguo Testamento"</v>
      </c>
    </row>
    <row r="152" spans="1:16" x14ac:dyDescent="0.35">
      <c r="A152" s="1">
        <v>122</v>
      </c>
      <c r="B152" s="1">
        <v>150</v>
      </c>
      <c r="C152" t="s">
        <v>144</v>
      </c>
      <c r="D152" t="s">
        <v>367</v>
      </c>
      <c r="E152" t="s">
        <v>262</v>
      </c>
      <c r="F152" s="2" t="s">
        <v>12</v>
      </c>
      <c r="G152" s="3" t="s">
        <v>13</v>
      </c>
      <c r="H152" s="4" t="s">
        <v>15</v>
      </c>
      <c r="M152" t="s">
        <v>602</v>
      </c>
      <c r="N152" t="str">
        <f>"""" &amp; _xlfn.TEXTJOIN(""",""",TRUE,Table223[[#This Row],[Categoria1]:[Categoria7]]) &amp; """"</f>
        <v>"Pascua","Pentecostés","Nuevo Testamento"</v>
      </c>
      <c r="O152" t="s">
        <v>780</v>
      </c>
      <c r="P152" t="str">
        <f>"""" &amp; _xlfn.TEXTJOIN(""",""",TRUE,Table223[[#This Row],[Categoria]:[Categoria7]]) &amp; """"</f>
        <v>"Precatecumenado","Pascua","Pentecostés","Nuevo Testamento"</v>
      </c>
    </row>
    <row r="153" spans="1:16" x14ac:dyDescent="0.35">
      <c r="A153" s="1">
        <v>123</v>
      </c>
      <c r="B153" s="1">
        <v>151</v>
      </c>
      <c r="C153" t="s">
        <v>145</v>
      </c>
      <c r="D153" t="s">
        <v>368</v>
      </c>
      <c r="E153" t="s">
        <v>262</v>
      </c>
      <c r="F153" s="7" t="s">
        <v>29</v>
      </c>
      <c r="G153" s="8" t="s">
        <v>30</v>
      </c>
      <c r="H153" s="6" t="s">
        <v>18</v>
      </c>
      <c r="M153" t="s">
        <v>603</v>
      </c>
      <c r="N153" t="str">
        <f>"""" &amp; _xlfn.TEXTJOIN(""",""",TRUE,Table223[[#This Row],[Categoria1]:[Categoria7]]) &amp; """"</f>
        <v>"Adviento","Navidad","Antiguo Testamento"</v>
      </c>
      <c r="O153" t="s">
        <v>887</v>
      </c>
      <c r="P153" t="str">
        <f>"""" &amp; _xlfn.TEXTJOIN(""",""",TRUE,Table223[[#This Row],[Categoria]:[Categoria7]]) &amp; """"</f>
        <v>"Precatecumenado","Adviento","Navidad","Antiguo Testamento"</v>
      </c>
    </row>
    <row r="154" spans="1:16" x14ac:dyDescent="0.35">
      <c r="A154" s="1">
        <v>124</v>
      </c>
      <c r="B154" s="1">
        <v>152</v>
      </c>
      <c r="C154" t="s">
        <v>146</v>
      </c>
      <c r="D154" t="s">
        <v>462</v>
      </c>
      <c r="E154" t="s">
        <v>262</v>
      </c>
      <c r="F154" s="6" t="s">
        <v>18</v>
      </c>
      <c r="M154" t="s">
        <v>604</v>
      </c>
      <c r="N154" t="str">
        <f>"""" &amp; _xlfn.TEXTJOIN(""",""",TRUE,Table223[[#This Row],[Categoria1]:[Categoria7]]) &amp; """"</f>
        <v>"Antiguo Testamento"</v>
      </c>
      <c r="O154" t="s">
        <v>781</v>
      </c>
      <c r="P154" t="str">
        <f>"""" &amp; _xlfn.TEXTJOIN(""",""",TRUE,Table223[[#This Row],[Categoria]:[Categoria7]]) &amp; """"</f>
        <v>"Precatecumenado","Antiguo Testamento"</v>
      </c>
    </row>
    <row r="155" spans="1:16" x14ac:dyDescent="0.35">
      <c r="A155" s="1">
        <v>125</v>
      </c>
      <c r="B155" s="1">
        <v>153</v>
      </c>
      <c r="C155" t="s">
        <v>147</v>
      </c>
      <c r="D155" t="s">
        <v>463</v>
      </c>
      <c r="E155" t="s">
        <v>262</v>
      </c>
      <c r="F155" s="6" t="s">
        <v>18</v>
      </c>
      <c r="M155" t="s">
        <v>605</v>
      </c>
      <c r="N155" t="str">
        <f>"""" &amp; _xlfn.TEXTJOIN(""",""",TRUE,Table223[[#This Row],[Categoria1]:[Categoria7]]) &amp; """"</f>
        <v>"Antiguo Testamento"</v>
      </c>
      <c r="O155" t="s">
        <v>888</v>
      </c>
      <c r="P155" t="str">
        <f>"""" &amp; _xlfn.TEXTJOIN(""",""",TRUE,Table223[[#This Row],[Categoria]:[Categoria7]]) &amp; """"</f>
        <v>"Precatecumenado","Antiguo Testamento"</v>
      </c>
    </row>
    <row r="156" spans="1:16" x14ac:dyDescent="0.35">
      <c r="A156" s="1">
        <v>126</v>
      </c>
      <c r="B156" s="1">
        <v>154</v>
      </c>
      <c r="C156" t="s">
        <v>148</v>
      </c>
      <c r="D156" t="s">
        <v>369</v>
      </c>
      <c r="E156" t="s">
        <v>262</v>
      </c>
      <c r="F156" s="5" t="s">
        <v>17</v>
      </c>
      <c r="G156" t="s">
        <v>64</v>
      </c>
      <c r="M156" t="s">
        <v>606</v>
      </c>
      <c r="N156" t="str">
        <f>"""" &amp; _xlfn.TEXTJOIN(""",""",TRUE,Table223[[#This Row],[Categoria1]:[Categoria7]]) &amp; """"</f>
        <v>"Cuaresma","Fracción Del Pan"</v>
      </c>
      <c r="O156" t="s">
        <v>889</v>
      </c>
      <c r="P156" t="str">
        <f>"""" &amp; _xlfn.TEXTJOIN(""",""",TRUE,Table223[[#This Row],[Categoria]:[Categoria7]]) &amp; """"</f>
        <v>"Precatecumenado","Cuaresma","Fracción Del Pan"</v>
      </c>
    </row>
    <row r="157" spans="1:16" x14ac:dyDescent="0.35">
      <c r="A157" s="1">
        <v>127</v>
      </c>
      <c r="B157" s="1">
        <v>155</v>
      </c>
      <c r="C157" t="s">
        <v>149</v>
      </c>
      <c r="D157" t="s">
        <v>370</v>
      </c>
      <c r="E157" t="s">
        <v>262</v>
      </c>
      <c r="F157" s="2" t="s">
        <v>12</v>
      </c>
      <c r="G157" s="3" t="s">
        <v>13</v>
      </c>
      <c r="H157" t="s">
        <v>48</v>
      </c>
      <c r="I157" s="4" t="s">
        <v>15</v>
      </c>
      <c r="M157" t="s">
        <v>607</v>
      </c>
      <c r="N157" t="str">
        <f>"""" &amp; _xlfn.TEXTJOIN(""",""",TRUE,Table223[[#This Row],[Categoria1]:[Categoria7]]) &amp; """"</f>
        <v>"Pascua","Pentecostés","Comunión","Nuevo Testamento"</v>
      </c>
      <c r="O157" t="s">
        <v>890</v>
      </c>
      <c r="P157" t="str">
        <f>"""" &amp; _xlfn.TEXTJOIN(""",""",TRUE,Table223[[#This Row],[Categoria]:[Categoria7]]) &amp; """"</f>
        <v>"Precatecumenado","Pascua","Pentecostés","Comunión","Nuevo Testamento"</v>
      </c>
    </row>
    <row r="158" spans="1:16" x14ac:dyDescent="0.35">
      <c r="A158" s="16">
        <v>232</v>
      </c>
      <c r="B158" s="1">
        <v>156</v>
      </c>
      <c r="C158" s="17" t="s">
        <v>243</v>
      </c>
      <c r="D158" s="17" t="s">
        <v>477</v>
      </c>
      <c r="E158" s="17" t="s">
        <v>263</v>
      </c>
      <c r="F158" s="6" t="s">
        <v>18</v>
      </c>
      <c r="M158" t="s">
        <v>700</v>
      </c>
      <c r="N158" t="str">
        <f>"""" &amp; _xlfn.TEXTJOIN(""",""",TRUE,Table223[[#This Row],[Categoria1]:[Categoria7]]) &amp; """"</f>
        <v>"Antiguo Testamento"</v>
      </c>
      <c r="O158" t="s">
        <v>891</v>
      </c>
      <c r="P158" t="str">
        <f>"""" &amp; _xlfn.TEXTJOIN(""",""",TRUE,Table223[[#This Row],[Categoria]:[Categoria7]]) &amp; """"</f>
        <v>"Catecumenado","Antiguo Testamento"</v>
      </c>
    </row>
    <row r="159" spans="1:16" x14ac:dyDescent="0.35">
      <c r="A159" s="1">
        <v>128</v>
      </c>
      <c r="B159" s="1">
        <v>157</v>
      </c>
      <c r="C159" t="s">
        <v>150</v>
      </c>
      <c r="D159" t="s">
        <v>371</v>
      </c>
      <c r="E159" t="s">
        <v>262</v>
      </c>
      <c r="F159" t="s">
        <v>23</v>
      </c>
      <c r="G159" s="6" t="s">
        <v>18</v>
      </c>
      <c r="M159" t="s">
        <v>608</v>
      </c>
      <c r="N159" t="str">
        <f>"""" &amp; _xlfn.TEXTJOIN(""",""",TRUE,Table223[[#This Row],[Categoria1]:[Categoria7]]) &amp; """"</f>
        <v>"Entrada","Antiguo Testamento"</v>
      </c>
      <c r="O159" t="s">
        <v>892</v>
      </c>
      <c r="P159" t="str">
        <f>"""" &amp; _xlfn.TEXTJOIN(""",""",TRUE,Table223[[#This Row],[Categoria]:[Categoria7]]) &amp; """"</f>
        <v>"Precatecumenado","Entrada","Antiguo Testamento"</v>
      </c>
    </row>
    <row r="160" spans="1:16" x14ac:dyDescent="0.35">
      <c r="A160" s="1">
        <v>129</v>
      </c>
      <c r="B160" s="1">
        <v>158</v>
      </c>
      <c r="C160" t="s">
        <v>151</v>
      </c>
      <c r="D160" t="s">
        <v>372</v>
      </c>
      <c r="E160" t="s">
        <v>262</v>
      </c>
      <c r="F160" s="2" t="s">
        <v>12</v>
      </c>
      <c r="G160" s="3" t="s">
        <v>13</v>
      </c>
      <c r="H160" t="s">
        <v>23</v>
      </c>
      <c r="I160" s="6" t="s">
        <v>18</v>
      </c>
      <c r="M160" t="s">
        <v>609</v>
      </c>
      <c r="N160" t="str">
        <f>"""" &amp; _xlfn.TEXTJOIN(""",""",TRUE,Table223[[#This Row],[Categoria1]:[Categoria7]]) &amp; """"</f>
        <v>"Pascua","Pentecostés","Entrada","Antiguo Testamento"</v>
      </c>
      <c r="O160" t="s">
        <v>893</v>
      </c>
      <c r="P160" t="str">
        <f>"""" &amp; _xlfn.TEXTJOIN(""",""",TRUE,Table223[[#This Row],[Categoria]:[Categoria7]]) &amp; """"</f>
        <v>"Precatecumenado","Pascua","Pentecostés","Entrada","Antiguo Testamento"</v>
      </c>
    </row>
    <row r="161" spans="1:16" x14ac:dyDescent="0.35">
      <c r="A161" s="10">
        <v>193</v>
      </c>
      <c r="B161" s="1">
        <v>159</v>
      </c>
      <c r="C161" s="11" t="s">
        <v>213</v>
      </c>
      <c r="D161" s="11" t="s">
        <v>412</v>
      </c>
      <c r="E161" s="11" t="s">
        <v>970</v>
      </c>
      <c r="F161" s="5"/>
      <c r="H161" s="4"/>
      <c r="M161" t="s">
        <v>670</v>
      </c>
      <c r="N161" t="str">
        <f>"""" &amp; _xlfn.TEXTJOIN(""",""",TRUE,Table223[[#This Row],[Categoria1]:[Categoria7]]) &amp; """"</f>
        <v>""</v>
      </c>
      <c r="O161" t="s">
        <v>782</v>
      </c>
      <c r="P161" t="str">
        <f>"""" &amp; _xlfn.TEXTJOIN(""",""",TRUE,Table223[[#This Row],[Categoria]:[Categoria7]]) &amp; """"</f>
        <v>"Liturgia"</v>
      </c>
    </row>
    <row r="162" spans="1:16" x14ac:dyDescent="0.35">
      <c r="A162" s="1">
        <v>130</v>
      </c>
      <c r="B162" s="1">
        <v>160</v>
      </c>
      <c r="C162" t="s">
        <v>152</v>
      </c>
      <c r="D162" t="s">
        <v>373</v>
      </c>
      <c r="E162" t="s">
        <v>262</v>
      </c>
      <c r="F162" s="9" t="s">
        <v>42</v>
      </c>
      <c r="G162" s="2" t="s">
        <v>12</v>
      </c>
      <c r="H162" s="3" t="s">
        <v>13</v>
      </c>
      <c r="M162" t="s">
        <v>610</v>
      </c>
      <c r="N162" t="str">
        <f>"""" &amp; _xlfn.TEXTJOIN(""",""",TRUE,Table223[[#This Row],[Categoria1]:[Categoria7]]) &amp; """"</f>
        <v>"Vírgen María","Pascua","Pentecostés"</v>
      </c>
      <c r="O162" t="s">
        <v>894</v>
      </c>
      <c r="P162" t="str">
        <f>"""" &amp; _xlfn.TEXTJOIN(""",""",TRUE,Table223[[#This Row],[Categoria]:[Categoria7]]) &amp; """"</f>
        <v>"Precatecumenado","Vírgen María","Pascua","Pentecostés"</v>
      </c>
    </row>
    <row r="163" spans="1:16" x14ac:dyDescent="0.35">
      <c r="A163" s="1">
        <v>131</v>
      </c>
      <c r="B163" s="1">
        <v>161</v>
      </c>
      <c r="C163" t="s">
        <v>13</v>
      </c>
      <c r="D163" t="s">
        <v>374</v>
      </c>
      <c r="E163" t="s">
        <v>262</v>
      </c>
      <c r="F163" s="2" t="s">
        <v>12</v>
      </c>
      <c r="G163" s="3" t="s">
        <v>13</v>
      </c>
      <c r="H163" t="s">
        <v>48</v>
      </c>
      <c r="M163" t="s">
        <v>611</v>
      </c>
      <c r="N163" t="str">
        <f>"""" &amp; _xlfn.TEXTJOIN(""",""",TRUE,Table223[[#This Row],[Categoria1]:[Categoria7]]) &amp; """"</f>
        <v>"Pascua","Pentecostés","Comunión"</v>
      </c>
      <c r="O163" t="s">
        <v>895</v>
      </c>
      <c r="P163" t="str">
        <f>"""" &amp; _xlfn.TEXTJOIN(""",""",TRUE,Table223[[#This Row],[Categoria]:[Categoria7]]) &amp; """"</f>
        <v>"Precatecumenado","Pascua","Pentecostés","Comunión"</v>
      </c>
    </row>
    <row r="164" spans="1:16" x14ac:dyDescent="0.35">
      <c r="A164" s="12">
        <v>194</v>
      </c>
      <c r="B164" s="1">
        <v>162</v>
      </c>
      <c r="C164" s="13" t="s">
        <v>214</v>
      </c>
      <c r="D164" s="13" t="s">
        <v>413</v>
      </c>
      <c r="E164" s="13" t="s">
        <v>970</v>
      </c>
      <c r="F164" s="5"/>
      <c r="H164" s="4"/>
      <c r="M164" t="s">
        <v>671</v>
      </c>
      <c r="N164" t="str">
        <f>"""" &amp; _xlfn.TEXTJOIN(""",""",TRUE,Table223[[#This Row],[Categoria1]:[Categoria7]]) &amp; """"</f>
        <v>""</v>
      </c>
      <c r="O164" t="s">
        <v>896</v>
      </c>
      <c r="P164" t="str">
        <f>"""" &amp; _xlfn.TEXTJOIN(""",""",TRUE,Table223[[#This Row],[Categoria]:[Categoria7]]) &amp; """"</f>
        <v>"Liturgia"</v>
      </c>
    </row>
    <row r="165" spans="1:16" x14ac:dyDescent="0.35">
      <c r="A165" s="10">
        <v>197</v>
      </c>
      <c r="B165" s="1">
        <v>163</v>
      </c>
      <c r="C165" s="11" t="s">
        <v>215</v>
      </c>
      <c r="D165" s="11" t="s">
        <v>414</v>
      </c>
      <c r="E165" s="11" t="s">
        <v>970</v>
      </c>
      <c r="F165" s="5"/>
      <c r="H165" s="4"/>
      <c r="M165" t="s">
        <v>672</v>
      </c>
      <c r="N165" t="str">
        <f>"""" &amp; _xlfn.TEXTJOIN(""",""",TRUE,Table223[[#This Row],[Categoria1]:[Categoria7]]) &amp; """"</f>
        <v>""</v>
      </c>
      <c r="O165" t="s">
        <v>897</v>
      </c>
      <c r="P165" t="str">
        <f>"""" &amp; _xlfn.TEXTJOIN(""",""",TRUE,Table223[[#This Row],[Categoria]:[Categoria7]]) &amp; """"</f>
        <v>"Liturgia"</v>
      </c>
    </row>
    <row r="166" spans="1:16" x14ac:dyDescent="0.35">
      <c r="A166" s="12">
        <v>200</v>
      </c>
      <c r="B166" s="1">
        <v>164</v>
      </c>
      <c r="C166" s="13" t="s">
        <v>216</v>
      </c>
      <c r="D166" s="13" t="s">
        <v>415</v>
      </c>
      <c r="E166" s="13" t="s">
        <v>970</v>
      </c>
      <c r="F166" s="5"/>
      <c r="H166" s="4"/>
      <c r="M166" t="s">
        <v>673</v>
      </c>
      <c r="N166" t="str">
        <f>"""" &amp; _xlfn.TEXTJOIN(""",""",TRUE,Table223[[#This Row],[Categoria1]:[Categoria7]]) &amp; """"</f>
        <v>""</v>
      </c>
      <c r="O166" t="s">
        <v>898</v>
      </c>
      <c r="P166" t="str">
        <f>"""" &amp; _xlfn.TEXTJOIN(""",""",TRUE,Table223[[#This Row],[Categoria]:[Categoria7]]) &amp; """"</f>
        <v>"Liturgia"</v>
      </c>
    </row>
    <row r="167" spans="1:16" x14ac:dyDescent="0.35">
      <c r="A167" s="1">
        <v>132</v>
      </c>
      <c r="B167" s="1">
        <v>165</v>
      </c>
      <c r="C167" t="s">
        <v>153</v>
      </c>
      <c r="D167" t="s">
        <v>464</v>
      </c>
      <c r="E167" t="s">
        <v>262</v>
      </c>
      <c r="F167" t="s">
        <v>34</v>
      </c>
      <c r="G167" s="6" t="s">
        <v>18</v>
      </c>
      <c r="M167" t="s">
        <v>612</v>
      </c>
      <c r="N167" t="str">
        <f>"""" &amp; _xlfn.TEXTJOIN(""",""",TRUE,Table223[[#This Row],[Categoria1]:[Categoria7]]) &amp; """"</f>
        <v>"Paz","Antiguo Testamento"</v>
      </c>
      <c r="O167" t="s">
        <v>899</v>
      </c>
      <c r="P167" t="str">
        <f>"""" &amp; _xlfn.TEXTJOIN(""",""",TRUE,Table223[[#This Row],[Categoria]:[Categoria7]]) &amp; """"</f>
        <v>"Precatecumenado","Paz","Antiguo Testamento"</v>
      </c>
    </row>
    <row r="168" spans="1:16" x14ac:dyDescent="0.35">
      <c r="A168" s="1">
        <v>133</v>
      </c>
      <c r="B168" s="1">
        <v>166</v>
      </c>
      <c r="C168" t="s">
        <v>154</v>
      </c>
      <c r="D168" t="s">
        <v>375</v>
      </c>
      <c r="E168" t="s">
        <v>262</v>
      </c>
      <c r="F168" s="2" t="s">
        <v>12</v>
      </c>
      <c r="G168" s="3" t="s">
        <v>13</v>
      </c>
      <c r="H168" t="s">
        <v>31</v>
      </c>
      <c r="M168" t="s">
        <v>613</v>
      </c>
      <c r="N168" t="str">
        <f>"""" &amp; _xlfn.TEXTJOIN(""",""",TRUE,Table223[[#This Row],[Categoria1]:[Categoria7]]) &amp; """"</f>
        <v>"Pascua","Pentecostés","Niños"</v>
      </c>
      <c r="O168" t="s">
        <v>783</v>
      </c>
      <c r="P168" t="str">
        <f>"""" &amp; _xlfn.TEXTJOIN(""",""",TRUE,Table223[[#This Row],[Categoria]:[Categoria7]]) &amp; """"</f>
        <v>"Precatecumenado","Pascua","Pentecostés","Niños"</v>
      </c>
    </row>
    <row r="169" spans="1:16" x14ac:dyDescent="0.35">
      <c r="A169" s="1">
        <v>134</v>
      </c>
      <c r="B169" s="1">
        <v>167</v>
      </c>
      <c r="C169" t="s">
        <v>155</v>
      </c>
      <c r="D169" t="s">
        <v>376</v>
      </c>
      <c r="E169" t="s">
        <v>262</v>
      </c>
      <c r="F169" s="5" t="s">
        <v>17</v>
      </c>
      <c r="G169" s="6" t="s">
        <v>18</v>
      </c>
      <c r="M169" t="s">
        <v>614</v>
      </c>
      <c r="N169" t="str">
        <f>"""" &amp; _xlfn.TEXTJOIN(""",""",TRUE,Table223[[#This Row],[Categoria1]:[Categoria7]]) &amp; """"</f>
        <v>"Cuaresma","Antiguo Testamento"</v>
      </c>
      <c r="O169" t="s">
        <v>900</v>
      </c>
      <c r="P169" t="str">
        <f>"""" &amp; _xlfn.TEXTJOIN(""",""",TRUE,Table223[[#This Row],[Categoria]:[Categoria7]]) &amp; """"</f>
        <v>"Precatecumenado","Cuaresma","Antiguo Testamento"</v>
      </c>
    </row>
    <row r="170" spans="1:16" x14ac:dyDescent="0.35">
      <c r="A170" s="1">
        <v>135</v>
      </c>
      <c r="B170" s="1">
        <v>168</v>
      </c>
      <c r="C170" t="s">
        <v>156</v>
      </c>
      <c r="D170" t="s">
        <v>377</v>
      </c>
      <c r="E170" t="s">
        <v>262</v>
      </c>
      <c r="F170" s="5" t="s">
        <v>17</v>
      </c>
      <c r="G170" s="4" t="s">
        <v>15</v>
      </c>
      <c r="M170" t="s">
        <v>615</v>
      </c>
      <c r="N170" t="str">
        <f>"""" &amp; _xlfn.TEXTJOIN(""",""",TRUE,Table223[[#This Row],[Categoria1]:[Categoria7]]) &amp; """"</f>
        <v>"Cuaresma","Nuevo Testamento"</v>
      </c>
      <c r="O170" t="s">
        <v>901</v>
      </c>
      <c r="P170" t="str">
        <f>"""" &amp; _xlfn.TEXTJOIN(""",""",TRUE,Table223[[#This Row],[Categoria]:[Categoria7]]) &amp; """"</f>
        <v>"Precatecumenado","Cuaresma","Nuevo Testamento"</v>
      </c>
    </row>
    <row r="171" spans="1:16" x14ac:dyDescent="0.35">
      <c r="A171" s="10">
        <v>204</v>
      </c>
      <c r="B171" s="1">
        <v>169</v>
      </c>
      <c r="C171" s="11" t="s">
        <v>217</v>
      </c>
      <c r="D171" s="11" t="s">
        <v>416</v>
      </c>
      <c r="E171" s="11" t="s">
        <v>970</v>
      </c>
      <c r="F171" s="5" t="s">
        <v>29</v>
      </c>
      <c r="G171" t="s">
        <v>30</v>
      </c>
      <c r="H171" s="4"/>
      <c r="M171" t="s">
        <v>674</v>
      </c>
      <c r="N171" t="str">
        <f>"""" &amp; _xlfn.TEXTJOIN(""",""",TRUE,Table223[[#This Row],[Categoria1]:[Categoria7]]) &amp; """"</f>
        <v>"Adviento","Navidad"</v>
      </c>
      <c r="O171" t="s">
        <v>902</v>
      </c>
      <c r="P171" t="str">
        <f>"""" &amp; _xlfn.TEXTJOIN(""",""",TRUE,Table223[[#This Row],[Categoria]:[Categoria7]]) &amp; """"</f>
        <v>"Liturgia","Adviento","Navidad"</v>
      </c>
    </row>
    <row r="172" spans="1:16" x14ac:dyDescent="0.35">
      <c r="A172" s="12">
        <v>205</v>
      </c>
      <c r="B172" s="1">
        <v>170</v>
      </c>
      <c r="C172" s="13" t="s">
        <v>218</v>
      </c>
      <c r="D172" s="13" t="s">
        <v>417</v>
      </c>
      <c r="E172" s="13" t="s">
        <v>970</v>
      </c>
      <c r="F172" s="5" t="s">
        <v>12</v>
      </c>
      <c r="H172" s="4"/>
      <c r="M172" t="s">
        <v>675</v>
      </c>
      <c r="N172" t="str">
        <f>"""" &amp; _xlfn.TEXTJOIN(""",""",TRUE,Table223[[#This Row],[Categoria1]:[Categoria7]]) &amp; """"</f>
        <v>"Pascua"</v>
      </c>
      <c r="O172" t="s">
        <v>903</v>
      </c>
      <c r="P172" t="str">
        <f>"""" &amp; _xlfn.TEXTJOIN(""",""",TRUE,Table223[[#This Row],[Categoria]:[Categoria7]]) &amp; """"</f>
        <v>"Liturgia","Pascua"</v>
      </c>
    </row>
    <row r="173" spans="1:16" x14ac:dyDescent="0.35">
      <c r="A173" s="10">
        <v>206</v>
      </c>
      <c r="B173" s="1">
        <v>171</v>
      </c>
      <c r="C173" s="11" t="s">
        <v>219</v>
      </c>
      <c r="D173" s="11" t="s">
        <v>418</v>
      </c>
      <c r="E173" s="11" t="s">
        <v>970</v>
      </c>
      <c r="F173" s="5" t="s">
        <v>12</v>
      </c>
      <c r="H173" s="4"/>
      <c r="M173" t="s">
        <v>676</v>
      </c>
      <c r="N173" t="str">
        <f>"""" &amp; _xlfn.TEXTJOIN(""",""",TRUE,Table223[[#This Row],[Categoria1]:[Categoria7]]) &amp; """"</f>
        <v>"Pascua"</v>
      </c>
      <c r="O173" t="s">
        <v>784</v>
      </c>
      <c r="P173" t="str">
        <f>"""" &amp; _xlfn.TEXTJOIN(""",""",TRUE,Table223[[#This Row],[Categoria]:[Categoria7]]) &amp; """"</f>
        <v>"Liturgia","Pascua"</v>
      </c>
    </row>
    <row r="174" spans="1:16" x14ac:dyDescent="0.35">
      <c r="A174" s="1">
        <v>136</v>
      </c>
      <c r="B174" s="1">
        <v>172</v>
      </c>
      <c r="C174" t="s">
        <v>157</v>
      </c>
      <c r="D174" t="s">
        <v>465</v>
      </c>
      <c r="E174" t="s">
        <v>262</v>
      </c>
      <c r="F174" s="5" t="s">
        <v>17</v>
      </c>
      <c r="G174" t="s">
        <v>23</v>
      </c>
      <c r="H174" s="6" t="s">
        <v>18</v>
      </c>
      <c r="M174" t="s">
        <v>616</v>
      </c>
      <c r="N174" t="str">
        <f>"""" &amp; _xlfn.TEXTJOIN(""",""",TRUE,Table223[[#This Row],[Categoria1]:[Categoria7]]) &amp; """"</f>
        <v>"Cuaresma","Entrada","Antiguo Testamento"</v>
      </c>
      <c r="O174" t="s">
        <v>904</v>
      </c>
      <c r="P174" t="str">
        <f>"""" &amp; _xlfn.TEXTJOIN(""",""",TRUE,Table223[[#This Row],[Categoria]:[Categoria7]]) &amp; """"</f>
        <v>"Precatecumenado","Cuaresma","Entrada","Antiguo Testamento"</v>
      </c>
    </row>
    <row r="175" spans="1:16" x14ac:dyDescent="0.35">
      <c r="A175" s="1">
        <v>137</v>
      </c>
      <c r="B175" s="1">
        <v>173</v>
      </c>
      <c r="C175" t="s">
        <v>158</v>
      </c>
      <c r="D175" t="s">
        <v>298</v>
      </c>
      <c r="E175" t="s">
        <v>262</v>
      </c>
      <c r="F175" s="6" t="s">
        <v>18</v>
      </c>
      <c r="G175" t="s">
        <v>34</v>
      </c>
      <c r="M175" t="s">
        <v>617</v>
      </c>
      <c r="N175" t="str">
        <f>"""" &amp; _xlfn.TEXTJOIN(""",""",TRUE,Table223[[#This Row],[Categoria1]:[Categoria7]]) &amp; """"</f>
        <v>"Antiguo Testamento","Paz"</v>
      </c>
      <c r="O175" t="s">
        <v>905</v>
      </c>
      <c r="P175" t="str">
        <f>"""" &amp; _xlfn.TEXTJOIN(""",""",TRUE,Table223[[#This Row],[Categoria]:[Categoria7]]) &amp; """"</f>
        <v>"Precatecumenado","Antiguo Testamento","Paz"</v>
      </c>
    </row>
    <row r="176" spans="1:16" x14ac:dyDescent="0.35">
      <c r="A176" s="1">
        <v>138</v>
      </c>
      <c r="B176" s="1">
        <v>174</v>
      </c>
      <c r="C176" t="s">
        <v>159</v>
      </c>
      <c r="D176" t="s">
        <v>378</v>
      </c>
      <c r="E176" t="s">
        <v>262</v>
      </c>
      <c r="F176" s="2" t="s">
        <v>12</v>
      </c>
      <c r="G176" s="3" t="s">
        <v>13</v>
      </c>
      <c r="H176" t="s">
        <v>48</v>
      </c>
      <c r="I176" t="s">
        <v>46</v>
      </c>
      <c r="J176" s="6" t="s">
        <v>18</v>
      </c>
      <c r="M176" t="s">
        <v>618</v>
      </c>
      <c r="N176" t="str">
        <f>"""" &amp; _xlfn.TEXTJOIN(""",""",TRUE,Table223[[#This Row],[Categoria1]:[Categoria7]]) &amp; """"</f>
        <v>"Pascua","Pentecostés","Comunión","Final","Antiguo Testamento"</v>
      </c>
      <c r="O176" t="s">
        <v>906</v>
      </c>
      <c r="P176" t="str">
        <f>"""" &amp; _xlfn.TEXTJOIN(""",""",TRUE,Table223[[#This Row],[Categoria]:[Categoria7]]) &amp; """"</f>
        <v>"Precatecumenado","Pascua","Pentecostés","Comunión","Final","Antiguo Testamento"</v>
      </c>
    </row>
    <row r="177" spans="1:16" x14ac:dyDescent="0.35">
      <c r="A177" s="1">
        <v>139</v>
      </c>
      <c r="B177" s="1">
        <v>175</v>
      </c>
      <c r="C177" t="s">
        <v>160</v>
      </c>
      <c r="D177" t="s">
        <v>379</v>
      </c>
      <c r="E177" t="s">
        <v>262</v>
      </c>
      <c r="F177" s="5" t="s">
        <v>17</v>
      </c>
      <c r="G177" t="s">
        <v>48</v>
      </c>
      <c r="H177" s="4" t="s">
        <v>15</v>
      </c>
      <c r="M177" t="s">
        <v>619</v>
      </c>
      <c r="N177" t="str">
        <f>"""" &amp; _xlfn.TEXTJOIN(""",""",TRUE,Table223[[#This Row],[Categoria1]:[Categoria7]]) &amp; """"</f>
        <v>"Cuaresma","Comunión","Nuevo Testamento"</v>
      </c>
      <c r="O177" t="s">
        <v>907</v>
      </c>
      <c r="P177" t="str">
        <f>"""" &amp; _xlfn.TEXTJOIN(""",""",TRUE,Table223[[#This Row],[Categoria]:[Categoria7]]) &amp; """"</f>
        <v>"Precatecumenado","Cuaresma","Comunión","Nuevo Testamento"</v>
      </c>
    </row>
    <row r="178" spans="1:16" x14ac:dyDescent="0.35">
      <c r="A178" s="1">
        <v>140</v>
      </c>
      <c r="B178" s="1">
        <v>176</v>
      </c>
      <c r="C178" t="s">
        <v>161</v>
      </c>
      <c r="D178" t="s">
        <v>380</v>
      </c>
      <c r="E178" t="s">
        <v>262</v>
      </c>
      <c r="F178" s="2" t="s">
        <v>12</v>
      </c>
      <c r="G178" s="3" t="s">
        <v>13</v>
      </c>
      <c r="H178" t="s">
        <v>46</v>
      </c>
      <c r="M178" t="s">
        <v>620</v>
      </c>
      <c r="N178" t="str">
        <f>"""" &amp; _xlfn.TEXTJOIN(""",""",TRUE,Table223[[#This Row],[Categoria1]:[Categoria7]]) &amp; """"</f>
        <v>"Pascua","Pentecostés","Final"</v>
      </c>
      <c r="O178" t="s">
        <v>908</v>
      </c>
      <c r="P178" t="str">
        <f>"""" &amp; _xlfn.TEXTJOIN(""",""",TRUE,Table223[[#This Row],[Categoria]:[Categoria7]]) &amp; """"</f>
        <v>"Precatecumenado","Pascua","Pentecostés","Final"</v>
      </c>
    </row>
    <row r="179" spans="1:16" x14ac:dyDescent="0.35">
      <c r="A179" s="1">
        <v>141</v>
      </c>
      <c r="B179" s="1">
        <v>177</v>
      </c>
      <c r="C179" t="s">
        <v>162</v>
      </c>
      <c r="D179" t="s">
        <v>466</v>
      </c>
      <c r="E179" t="s">
        <v>262</v>
      </c>
      <c r="F179" s="5" t="s">
        <v>17</v>
      </c>
      <c r="G179" s="6" t="s">
        <v>18</v>
      </c>
      <c r="M179" t="s">
        <v>621</v>
      </c>
      <c r="N179" t="str">
        <f>"""" &amp; _xlfn.TEXTJOIN(""",""",TRUE,Table223[[#This Row],[Categoria1]:[Categoria7]]) &amp; """"</f>
        <v>"Cuaresma","Antiguo Testamento"</v>
      </c>
      <c r="O179" t="s">
        <v>909</v>
      </c>
      <c r="P179" t="str">
        <f>"""" &amp; _xlfn.TEXTJOIN(""",""",TRUE,Table223[[#This Row],[Categoria]:[Categoria7]]) &amp; """"</f>
        <v>"Precatecumenado","Cuaresma","Antiguo Testamento"</v>
      </c>
    </row>
    <row r="180" spans="1:16" x14ac:dyDescent="0.35">
      <c r="A180" s="1">
        <v>142</v>
      </c>
      <c r="B180" s="1">
        <v>178</v>
      </c>
      <c r="C180" t="s">
        <v>163</v>
      </c>
      <c r="D180" t="s">
        <v>369</v>
      </c>
      <c r="E180" t="s">
        <v>262</v>
      </c>
      <c r="F180" s="2" t="s">
        <v>12</v>
      </c>
      <c r="G180" s="3" t="s">
        <v>13</v>
      </c>
      <c r="H180" t="s">
        <v>48</v>
      </c>
      <c r="M180" t="s">
        <v>622</v>
      </c>
      <c r="N180" t="str">
        <f>"""" &amp; _xlfn.TEXTJOIN(""",""",TRUE,Table223[[#This Row],[Categoria1]:[Categoria7]]) &amp; """"</f>
        <v>"Pascua","Pentecostés","Comunión"</v>
      </c>
      <c r="O180" t="s">
        <v>910</v>
      </c>
      <c r="P180" t="str">
        <f>"""" &amp; _xlfn.TEXTJOIN(""",""",TRUE,Table223[[#This Row],[Categoria]:[Categoria7]]) &amp; """"</f>
        <v>"Precatecumenado","Pascua","Pentecostés","Comunión"</v>
      </c>
    </row>
    <row r="181" spans="1:16" x14ac:dyDescent="0.35">
      <c r="A181" s="1">
        <v>143</v>
      </c>
      <c r="B181" s="1">
        <v>179</v>
      </c>
      <c r="C181" t="s">
        <v>164</v>
      </c>
      <c r="D181" t="s">
        <v>381</v>
      </c>
      <c r="E181" t="s">
        <v>262</v>
      </c>
      <c r="F181" s="2" t="s">
        <v>12</v>
      </c>
      <c r="G181" s="3" t="s">
        <v>13</v>
      </c>
      <c r="H181" s="4" t="s">
        <v>15</v>
      </c>
      <c r="M181" t="s">
        <v>623</v>
      </c>
      <c r="N181" t="str">
        <f>"""" &amp; _xlfn.TEXTJOIN(""",""",TRUE,Table223[[#This Row],[Categoria1]:[Categoria7]]) &amp; """"</f>
        <v>"Pascua","Pentecostés","Nuevo Testamento"</v>
      </c>
      <c r="O181" t="s">
        <v>911</v>
      </c>
      <c r="P181" t="str">
        <f>"""" &amp; _xlfn.TEXTJOIN(""",""",TRUE,Table223[[#This Row],[Categoria]:[Categoria7]]) &amp; """"</f>
        <v>"Precatecumenado","Pascua","Pentecostés","Nuevo Testamento"</v>
      </c>
    </row>
    <row r="182" spans="1:16" x14ac:dyDescent="0.35">
      <c r="A182" s="12">
        <v>208</v>
      </c>
      <c r="B182" s="1">
        <v>180</v>
      </c>
      <c r="C182" s="13" t="s">
        <v>220</v>
      </c>
      <c r="D182" s="13" t="s">
        <v>419</v>
      </c>
      <c r="E182" s="13" t="s">
        <v>970</v>
      </c>
      <c r="F182" s="5"/>
      <c r="H182" s="4"/>
      <c r="M182" t="s">
        <v>677</v>
      </c>
      <c r="N182" t="str">
        <f>"""" &amp; _xlfn.TEXTJOIN(""",""",TRUE,Table223[[#This Row],[Categoria1]:[Categoria7]]) &amp; """"</f>
        <v>""</v>
      </c>
      <c r="O182" t="s">
        <v>912</v>
      </c>
      <c r="P182" t="str">
        <f>"""" &amp; _xlfn.TEXTJOIN(""",""",TRUE,Table223[[#This Row],[Categoria]:[Categoria7]]) &amp; """"</f>
        <v>"Liturgia"</v>
      </c>
    </row>
    <row r="183" spans="1:16" x14ac:dyDescent="0.35">
      <c r="A183" s="10">
        <v>209</v>
      </c>
      <c r="B183" s="1">
        <v>181</v>
      </c>
      <c r="C183" s="11" t="s">
        <v>221</v>
      </c>
      <c r="D183" s="11" t="s">
        <v>420</v>
      </c>
      <c r="E183" s="11" t="s">
        <v>970</v>
      </c>
      <c r="F183" s="5"/>
      <c r="H183" s="4"/>
      <c r="M183" t="s">
        <v>678</v>
      </c>
      <c r="N183" t="str">
        <f>"""" &amp; _xlfn.TEXTJOIN(""",""",TRUE,Table223[[#This Row],[Categoria1]:[Categoria7]]) &amp; """"</f>
        <v>""</v>
      </c>
      <c r="O183" t="s">
        <v>785</v>
      </c>
      <c r="P183" t="str">
        <f>"""" &amp; _xlfn.TEXTJOIN(""",""",TRUE,Table223[[#This Row],[Categoria]:[Categoria7]]) &amp; """"</f>
        <v>"Liturgia"</v>
      </c>
    </row>
    <row r="184" spans="1:16" x14ac:dyDescent="0.35">
      <c r="A184" s="12">
        <v>210</v>
      </c>
      <c r="B184" s="1">
        <v>182</v>
      </c>
      <c r="C184" s="13" t="s">
        <v>222</v>
      </c>
      <c r="D184" s="13" t="s">
        <v>402</v>
      </c>
      <c r="E184" s="13" t="s">
        <v>970</v>
      </c>
      <c r="F184" s="5"/>
      <c r="H184" s="4"/>
      <c r="M184" t="s">
        <v>679</v>
      </c>
      <c r="N184" t="str">
        <f>"""" &amp; _xlfn.TEXTJOIN(""",""",TRUE,Table223[[#This Row],[Categoria1]:[Categoria7]]) &amp; """"</f>
        <v>""</v>
      </c>
      <c r="O184" t="s">
        <v>913</v>
      </c>
      <c r="P184" t="str">
        <f>"""" &amp; _xlfn.TEXTJOIN(""",""",TRUE,Table223[[#This Row],[Categoria]:[Categoria7]]) &amp; """"</f>
        <v>"Liturgia"</v>
      </c>
    </row>
    <row r="185" spans="1:16" x14ac:dyDescent="0.35">
      <c r="A185" s="10">
        <v>211</v>
      </c>
      <c r="B185" s="1">
        <v>183</v>
      </c>
      <c r="C185" s="11" t="s">
        <v>223</v>
      </c>
      <c r="D185" s="11" t="s">
        <v>421</v>
      </c>
      <c r="E185" s="11" t="s">
        <v>970</v>
      </c>
      <c r="F185" s="5"/>
      <c r="H185" s="4"/>
      <c r="M185" t="s">
        <v>680</v>
      </c>
      <c r="N185" t="str">
        <f>"""" &amp; _xlfn.TEXTJOIN(""",""",TRUE,Table223[[#This Row],[Categoria1]:[Categoria7]]) &amp; """"</f>
        <v>""</v>
      </c>
      <c r="O185" t="s">
        <v>786</v>
      </c>
      <c r="P185" t="str">
        <f>"""" &amp; _xlfn.TEXTJOIN(""",""",TRUE,Table223[[#This Row],[Categoria]:[Categoria7]]) &amp; """"</f>
        <v>"Liturgia"</v>
      </c>
    </row>
    <row r="186" spans="1:16" x14ac:dyDescent="0.35">
      <c r="A186" s="12">
        <v>212</v>
      </c>
      <c r="B186" s="1">
        <v>184</v>
      </c>
      <c r="C186" s="13" t="s">
        <v>224</v>
      </c>
      <c r="D186" s="13" t="s">
        <v>422</v>
      </c>
      <c r="E186" s="13" t="s">
        <v>970</v>
      </c>
      <c r="F186" s="5"/>
      <c r="H186" s="4"/>
      <c r="M186" t="s">
        <v>681</v>
      </c>
      <c r="N186" t="str">
        <f>"""" &amp; _xlfn.TEXTJOIN(""",""",TRUE,Table223[[#This Row],[Categoria1]:[Categoria7]]) &amp; """"</f>
        <v>""</v>
      </c>
      <c r="O186" t="s">
        <v>787</v>
      </c>
      <c r="P186" t="str">
        <f>"""" &amp; _xlfn.TEXTJOIN(""",""",TRUE,Table223[[#This Row],[Categoria]:[Categoria7]]) &amp; """"</f>
        <v>"Liturgia"</v>
      </c>
    </row>
    <row r="187" spans="1:16" x14ac:dyDescent="0.35">
      <c r="A187" s="1">
        <v>144</v>
      </c>
      <c r="B187" s="1">
        <v>185</v>
      </c>
      <c r="C187" t="s">
        <v>165</v>
      </c>
      <c r="D187" t="s">
        <v>382</v>
      </c>
      <c r="E187" t="s">
        <v>262</v>
      </c>
      <c r="F187" s="9" t="s">
        <v>42</v>
      </c>
      <c r="M187" t="s">
        <v>624</v>
      </c>
      <c r="N187" t="str">
        <f>"""" &amp; _xlfn.TEXTJOIN(""",""",TRUE,Table223[[#This Row],[Categoria1]:[Categoria7]]) &amp; """"</f>
        <v>"Vírgen María"</v>
      </c>
      <c r="O187" t="s">
        <v>914</v>
      </c>
      <c r="P187" t="str">
        <f>"""" &amp; _xlfn.TEXTJOIN(""",""",TRUE,Table223[[#This Row],[Categoria]:[Categoria7]]) &amp; """"</f>
        <v>"Precatecumenado","Vírgen María"</v>
      </c>
    </row>
    <row r="188" spans="1:16" x14ac:dyDescent="0.35">
      <c r="A188" s="10">
        <v>218</v>
      </c>
      <c r="B188" s="1">
        <v>186</v>
      </c>
      <c r="C188" s="11" t="s">
        <v>229</v>
      </c>
      <c r="D188" s="11">
        <v>1982</v>
      </c>
      <c r="E188" s="11" t="s">
        <v>970</v>
      </c>
      <c r="F188" s="5"/>
      <c r="H188" s="4"/>
      <c r="M188" t="s">
        <v>686</v>
      </c>
      <c r="N188" t="str">
        <f>"""" &amp; _xlfn.TEXTJOIN(""",""",TRUE,Table223[[#This Row],[Categoria1]:[Categoria7]]) &amp; """"</f>
        <v>""</v>
      </c>
      <c r="O188" t="s">
        <v>915</v>
      </c>
      <c r="P188" t="str">
        <f>"""" &amp; _xlfn.TEXTJOIN(""",""",TRUE,Table223[[#This Row],[Categoria]:[Categoria7]]) &amp; """"</f>
        <v>"Liturgia"</v>
      </c>
    </row>
    <row r="189" spans="1:16" x14ac:dyDescent="0.35">
      <c r="A189" s="12">
        <v>219</v>
      </c>
      <c r="B189" s="1">
        <v>187</v>
      </c>
      <c r="C189" s="13" t="s">
        <v>230</v>
      </c>
      <c r="D189" s="13">
        <v>1988</v>
      </c>
      <c r="E189" s="13" t="s">
        <v>970</v>
      </c>
      <c r="F189" s="5"/>
      <c r="H189" s="4"/>
      <c r="M189" t="s">
        <v>687</v>
      </c>
      <c r="N189" t="str">
        <f>"""" &amp; _xlfn.TEXTJOIN(""",""",TRUE,Table223[[#This Row],[Categoria1]:[Categoria7]]) &amp; """"</f>
        <v>""</v>
      </c>
      <c r="O189" t="s">
        <v>788</v>
      </c>
      <c r="P189" t="str">
        <f>"""" &amp; _xlfn.TEXTJOIN(""",""",TRUE,Table223[[#This Row],[Categoria]:[Categoria7]]) &amp; """"</f>
        <v>"Liturgia"</v>
      </c>
    </row>
    <row r="190" spans="1:16" x14ac:dyDescent="0.35">
      <c r="A190" s="12">
        <v>215</v>
      </c>
      <c r="B190" s="1">
        <v>188</v>
      </c>
      <c r="C190" s="13" t="s">
        <v>226</v>
      </c>
      <c r="D190" s="13" t="s">
        <v>424</v>
      </c>
      <c r="E190" s="13" t="s">
        <v>970</v>
      </c>
      <c r="F190" s="5"/>
      <c r="H190" s="4"/>
      <c r="M190" t="s">
        <v>683</v>
      </c>
      <c r="N190" t="str">
        <f>"""" &amp; _xlfn.TEXTJOIN(""",""",TRUE,Table223[[#This Row],[Categoria1]:[Categoria7]]) &amp; """"</f>
        <v>""</v>
      </c>
      <c r="O190" t="s">
        <v>916</v>
      </c>
      <c r="P190" t="str">
        <f>"""" &amp; _xlfn.TEXTJOIN(""",""",TRUE,Table223[[#This Row],[Categoria]:[Categoria7]]) &amp; """"</f>
        <v>"Liturgia"</v>
      </c>
    </row>
    <row r="191" spans="1:16" x14ac:dyDescent="0.35">
      <c r="A191" s="10">
        <v>216</v>
      </c>
      <c r="B191" s="1">
        <v>189</v>
      </c>
      <c r="C191" s="11" t="s">
        <v>227</v>
      </c>
      <c r="D191" s="11" t="s">
        <v>425</v>
      </c>
      <c r="E191" s="11" t="s">
        <v>970</v>
      </c>
      <c r="F191" s="5"/>
      <c r="H191" s="4"/>
      <c r="M191" t="s">
        <v>684</v>
      </c>
      <c r="N191" t="str">
        <f>"""" &amp; _xlfn.TEXTJOIN(""",""",TRUE,Table223[[#This Row],[Categoria1]:[Categoria7]]) &amp; """"</f>
        <v>""</v>
      </c>
      <c r="O191" t="s">
        <v>789</v>
      </c>
      <c r="P191" t="str">
        <f>"""" &amp; _xlfn.TEXTJOIN(""",""",TRUE,Table223[[#This Row],[Categoria]:[Categoria7]]) &amp; """"</f>
        <v>"Liturgia"</v>
      </c>
    </row>
    <row r="192" spans="1:16" x14ac:dyDescent="0.35">
      <c r="A192" s="10">
        <v>214</v>
      </c>
      <c r="B192" s="1">
        <v>190</v>
      </c>
      <c r="C192" s="11" t="s">
        <v>225</v>
      </c>
      <c r="D192" s="11" t="s">
        <v>423</v>
      </c>
      <c r="E192" s="11" t="s">
        <v>970</v>
      </c>
      <c r="F192" s="5"/>
      <c r="H192" s="4"/>
      <c r="M192" t="s">
        <v>682</v>
      </c>
      <c r="N192" t="str">
        <f>"""" &amp; _xlfn.TEXTJOIN(""",""",TRUE,Table223[[#This Row],[Categoria1]:[Categoria7]]) &amp; """"</f>
        <v>""</v>
      </c>
      <c r="O192" t="s">
        <v>790</v>
      </c>
      <c r="P192" t="str">
        <f>"""" &amp; _xlfn.TEXTJOIN(""",""",TRUE,Table223[[#This Row],[Categoria]:[Categoria7]]) &amp; """"</f>
        <v>"Liturgia"</v>
      </c>
    </row>
    <row r="193" spans="1:16" x14ac:dyDescent="0.35">
      <c r="A193" s="12">
        <v>217</v>
      </c>
      <c r="B193" s="1">
        <v>191</v>
      </c>
      <c r="C193" s="13" t="s">
        <v>228</v>
      </c>
      <c r="D193" s="13" t="s">
        <v>426</v>
      </c>
      <c r="E193" s="13" t="s">
        <v>970</v>
      </c>
      <c r="F193" s="5"/>
      <c r="H193" s="4"/>
      <c r="M193" t="s">
        <v>685</v>
      </c>
      <c r="N193" t="str">
        <f>"""" &amp; _xlfn.TEXTJOIN(""",""",TRUE,Table223[[#This Row],[Categoria1]:[Categoria7]]) &amp; """"</f>
        <v>""</v>
      </c>
      <c r="O193" t="s">
        <v>917</v>
      </c>
      <c r="P193" t="str">
        <f>"""" &amp; _xlfn.TEXTJOIN(""",""",TRUE,Table223[[#This Row],[Categoria]:[Categoria7]]) &amp; """"</f>
        <v>"Liturgia"</v>
      </c>
    </row>
    <row r="194" spans="1:16" x14ac:dyDescent="0.35">
      <c r="A194" s="1">
        <v>145</v>
      </c>
      <c r="B194" s="1">
        <v>192</v>
      </c>
      <c r="C194" t="s">
        <v>166</v>
      </c>
      <c r="D194" t="s">
        <v>330</v>
      </c>
      <c r="E194" t="s">
        <v>262</v>
      </c>
      <c r="F194" t="s">
        <v>31</v>
      </c>
      <c r="G194" t="s">
        <v>34</v>
      </c>
      <c r="M194" t="s">
        <v>625</v>
      </c>
      <c r="N194" t="str">
        <f>"""" &amp; _xlfn.TEXTJOIN(""",""",TRUE,Table223[[#This Row],[Categoria1]:[Categoria7]]) &amp; """"</f>
        <v>"Niños","Paz"</v>
      </c>
      <c r="O194" t="s">
        <v>791</v>
      </c>
      <c r="P194" t="str">
        <f>"""" &amp; _xlfn.TEXTJOIN(""",""",TRUE,Table223[[#This Row],[Categoria]:[Categoria7]]) &amp; """"</f>
        <v>"Precatecumenado","Niños","Paz"</v>
      </c>
    </row>
    <row r="195" spans="1:16" x14ac:dyDescent="0.35">
      <c r="A195" s="1">
        <v>146</v>
      </c>
      <c r="B195" s="1">
        <v>193</v>
      </c>
      <c r="C195" t="s">
        <v>167</v>
      </c>
      <c r="D195" t="s">
        <v>369</v>
      </c>
      <c r="E195" t="s">
        <v>262</v>
      </c>
      <c r="F195" s="5" t="s">
        <v>17</v>
      </c>
      <c r="M195" t="s">
        <v>626</v>
      </c>
      <c r="N195" t="str">
        <f>"""" &amp; _xlfn.TEXTJOIN(""",""",TRUE,Table223[[#This Row],[Categoria1]:[Categoria7]]) &amp; """"</f>
        <v>"Cuaresma"</v>
      </c>
      <c r="O195" t="s">
        <v>918</v>
      </c>
      <c r="P195" t="str">
        <f>"""" &amp; _xlfn.TEXTJOIN(""",""",TRUE,Table223[[#This Row],[Categoria]:[Categoria7]]) &amp; """"</f>
        <v>"Precatecumenado","Cuaresma"</v>
      </c>
    </row>
    <row r="196" spans="1:16" x14ac:dyDescent="0.35">
      <c r="A196" s="1">
        <v>147</v>
      </c>
      <c r="B196" s="1">
        <v>194</v>
      </c>
      <c r="C196" t="s">
        <v>168</v>
      </c>
      <c r="D196" t="s">
        <v>383</v>
      </c>
      <c r="E196" t="s">
        <v>262</v>
      </c>
      <c r="F196" s="5" t="s">
        <v>17</v>
      </c>
      <c r="G196" s="6" t="s">
        <v>18</v>
      </c>
      <c r="M196" t="s">
        <v>627</v>
      </c>
      <c r="N196" t="str">
        <f>"""" &amp; _xlfn.TEXTJOIN(""",""",TRUE,Table223[[#This Row],[Categoria1]:[Categoria7]]) &amp; """"</f>
        <v>"Cuaresma","Antiguo Testamento"</v>
      </c>
      <c r="O196" t="s">
        <v>919</v>
      </c>
      <c r="P196" t="str">
        <f>"""" &amp; _xlfn.TEXTJOIN(""",""",TRUE,Table223[[#This Row],[Categoria]:[Categoria7]]) &amp; """"</f>
        <v>"Precatecumenado","Cuaresma","Antiguo Testamento"</v>
      </c>
    </row>
    <row r="197" spans="1:16" x14ac:dyDescent="0.35">
      <c r="A197" s="14">
        <v>233</v>
      </c>
      <c r="B197" s="1">
        <v>195</v>
      </c>
      <c r="C197" s="15" t="s">
        <v>244</v>
      </c>
      <c r="D197" s="15" t="s">
        <v>478</v>
      </c>
      <c r="E197" s="15" t="s">
        <v>263</v>
      </c>
      <c r="F197" s="6" t="s">
        <v>18</v>
      </c>
      <c r="M197" t="s">
        <v>701</v>
      </c>
      <c r="N197" t="str">
        <f>"""" &amp; _xlfn.TEXTJOIN(""",""",TRUE,Table223[[#This Row],[Categoria1]:[Categoria7]]) &amp; """"</f>
        <v>"Antiguo Testamento"</v>
      </c>
      <c r="O197" t="s">
        <v>792</v>
      </c>
      <c r="P197" t="str">
        <f>"""" &amp; _xlfn.TEXTJOIN(""",""",TRUE,Table223[[#This Row],[Categoria]:[Categoria7]]) &amp; """"</f>
        <v>"Catecumenado","Antiguo Testamento"</v>
      </c>
    </row>
    <row r="198" spans="1:16" x14ac:dyDescent="0.35">
      <c r="A198" s="1">
        <v>148</v>
      </c>
      <c r="B198" s="1">
        <v>196</v>
      </c>
      <c r="C198" t="s">
        <v>169</v>
      </c>
      <c r="D198" t="s">
        <v>384</v>
      </c>
      <c r="E198" t="s">
        <v>262</v>
      </c>
      <c r="F198" s="4" t="s">
        <v>15</v>
      </c>
      <c r="M198" t="s">
        <v>628</v>
      </c>
      <c r="N198" t="str">
        <f>"""" &amp; _xlfn.TEXTJOIN(""",""",TRUE,Table223[[#This Row],[Categoria1]:[Categoria7]]) &amp; """"</f>
        <v>"Nuevo Testamento"</v>
      </c>
      <c r="O198" t="s">
        <v>793</v>
      </c>
      <c r="P198" t="str">
        <f>"""" &amp; _xlfn.TEXTJOIN(""",""",TRUE,Table223[[#This Row],[Categoria]:[Categoria7]]) &amp; """"</f>
        <v>"Precatecumenado","Nuevo Testamento"</v>
      </c>
    </row>
    <row r="199" spans="1:16" x14ac:dyDescent="0.35">
      <c r="A199" s="16">
        <v>234</v>
      </c>
      <c r="B199" s="1">
        <v>197</v>
      </c>
      <c r="C199" s="17" t="s">
        <v>245</v>
      </c>
      <c r="D199" s="17" t="s">
        <v>482</v>
      </c>
      <c r="E199" s="17" t="s">
        <v>263</v>
      </c>
      <c r="F199" s="6" t="s">
        <v>18</v>
      </c>
      <c r="M199" t="s">
        <v>702</v>
      </c>
      <c r="N199" t="str">
        <f>"""" &amp; _xlfn.TEXTJOIN(""",""",TRUE,Table223[[#This Row],[Categoria1]:[Categoria7]]) &amp; """"</f>
        <v>"Antiguo Testamento"</v>
      </c>
      <c r="O199" t="s">
        <v>794</v>
      </c>
      <c r="P199" t="str">
        <f>"""" &amp; _xlfn.TEXTJOIN(""",""",TRUE,Table223[[#This Row],[Categoria]:[Categoria7]]) &amp; """"</f>
        <v>"Catecumenado","Antiguo Testamento"</v>
      </c>
    </row>
    <row r="200" spans="1:16" x14ac:dyDescent="0.35">
      <c r="A200" s="1">
        <v>149</v>
      </c>
      <c r="B200" s="1">
        <v>198</v>
      </c>
      <c r="C200" t="s">
        <v>170</v>
      </c>
      <c r="D200" t="s">
        <v>385</v>
      </c>
      <c r="E200" t="s">
        <v>262</v>
      </c>
      <c r="F200" s="9" t="s">
        <v>42</v>
      </c>
      <c r="M200" t="s">
        <v>629</v>
      </c>
      <c r="N200" t="str">
        <f>"""" &amp; _xlfn.TEXTJOIN(""",""",TRUE,Table223[[#This Row],[Categoria1]:[Categoria7]]) &amp; """"</f>
        <v>"Vírgen María"</v>
      </c>
      <c r="O200" t="s">
        <v>920</v>
      </c>
      <c r="P200" t="str">
        <f>"""" &amp; _xlfn.TEXTJOIN(""",""",TRUE,Table223[[#This Row],[Categoria]:[Categoria7]]) &amp; """"</f>
        <v>"Precatecumenado","Vírgen María"</v>
      </c>
    </row>
    <row r="201" spans="1:16" x14ac:dyDescent="0.35">
      <c r="A201" s="1">
        <v>150</v>
      </c>
      <c r="B201" s="1">
        <v>199</v>
      </c>
      <c r="C201" t="s">
        <v>171</v>
      </c>
      <c r="D201" t="s">
        <v>467</v>
      </c>
      <c r="E201" t="s">
        <v>262</v>
      </c>
      <c r="F201" t="s">
        <v>23</v>
      </c>
      <c r="G201" s="6" t="s">
        <v>18</v>
      </c>
      <c r="M201" t="s">
        <v>630</v>
      </c>
      <c r="N201" t="str">
        <f>"""" &amp; _xlfn.TEXTJOIN(""",""",TRUE,Table223[[#This Row],[Categoria1]:[Categoria7]]) &amp; """"</f>
        <v>"Entrada","Antiguo Testamento"</v>
      </c>
      <c r="O201" t="s">
        <v>921</v>
      </c>
      <c r="P201" t="str">
        <f>"""" &amp; _xlfn.TEXTJOIN(""",""",TRUE,Table223[[#This Row],[Categoria]:[Categoria7]]) &amp; """"</f>
        <v>"Precatecumenado","Entrada","Antiguo Testamento"</v>
      </c>
    </row>
    <row r="202" spans="1:16" x14ac:dyDescent="0.35">
      <c r="A202" s="1">
        <v>151</v>
      </c>
      <c r="B202" s="1">
        <v>200</v>
      </c>
      <c r="C202" t="s">
        <v>172</v>
      </c>
      <c r="D202" t="s">
        <v>386</v>
      </c>
      <c r="E202" t="s">
        <v>262</v>
      </c>
      <c r="F202" s="4" t="s">
        <v>15</v>
      </c>
      <c r="M202" t="s">
        <v>631</v>
      </c>
      <c r="N202" t="str">
        <f>"""" &amp; _xlfn.TEXTJOIN(""",""",TRUE,Table223[[#This Row],[Categoria1]:[Categoria7]]) &amp; """"</f>
        <v>"Nuevo Testamento"</v>
      </c>
      <c r="O202" t="s">
        <v>922</v>
      </c>
      <c r="P202" t="str">
        <f>"""" &amp; _xlfn.TEXTJOIN(""",""",TRUE,Table223[[#This Row],[Categoria]:[Categoria7]]) &amp; """"</f>
        <v>"Precatecumenado","Nuevo Testamento"</v>
      </c>
    </row>
    <row r="203" spans="1:16" x14ac:dyDescent="0.35">
      <c r="A203" s="1">
        <v>152</v>
      </c>
      <c r="B203" s="1">
        <v>201</v>
      </c>
      <c r="C203" t="s">
        <v>173</v>
      </c>
      <c r="D203" t="s">
        <v>468</v>
      </c>
      <c r="E203" t="s">
        <v>262</v>
      </c>
      <c r="F203" s="6" t="s">
        <v>18</v>
      </c>
      <c r="M203" t="s">
        <v>632</v>
      </c>
      <c r="N203" t="str">
        <f>"""" &amp; _xlfn.TEXTJOIN(""",""",TRUE,Table223[[#This Row],[Categoria1]:[Categoria7]]) &amp; """"</f>
        <v>"Antiguo Testamento"</v>
      </c>
      <c r="O203" t="s">
        <v>923</v>
      </c>
      <c r="P203" t="str">
        <f>"""" &amp; _xlfn.TEXTJOIN(""",""",TRUE,Table223[[#This Row],[Categoria]:[Categoria7]]) &amp; """"</f>
        <v>"Precatecumenado","Antiguo Testamento"</v>
      </c>
    </row>
    <row r="204" spans="1:16" x14ac:dyDescent="0.35">
      <c r="A204" s="1">
        <v>153</v>
      </c>
      <c r="B204" s="1">
        <v>202</v>
      </c>
      <c r="C204" t="s">
        <v>174</v>
      </c>
      <c r="D204" t="s">
        <v>469</v>
      </c>
      <c r="E204" t="s">
        <v>262</v>
      </c>
      <c r="F204" s="5" t="s">
        <v>17</v>
      </c>
      <c r="G204" s="6" t="s">
        <v>18</v>
      </c>
      <c r="M204" t="s">
        <v>633</v>
      </c>
      <c r="N204" t="str">
        <f>"""" &amp; _xlfn.TEXTJOIN(""",""",TRUE,Table223[[#This Row],[Categoria1]:[Categoria7]]) &amp; """"</f>
        <v>"Cuaresma","Antiguo Testamento"</v>
      </c>
      <c r="O204" t="s">
        <v>795</v>
      </c>
      <c r="P204" t="str">
        <f>"""" &amp; _xlfn.TEXTJOIN(""",""",TRUE,Table223[[#This Row],[Categoria]:[Categoria7]]) &amp; """"</f>
        <v>"Precatecumenado","Cuaresma","Antiguo Testamento"</v>
      </c>
    </row>
    <row r="205" spans="1:16" x14ac:dyDescent="0.35">
      <c r="A205" s="14">
        <v>235</v>
      </c>
      <c r="B205" s="1">
        <v>203</v>
      </c>
      <c r="C205" s="15" t="s">
        <v>246</v>
      </c>
      <c r="D205" s="15" t="s">
        <v>438</v>
      </c>
      <c r="E205" s="15" t="s">
        <v>263</v>
      </c>
      <c r="F205" s="5" t="s">
        <v>17</v>
      </c>
      <c r="M205" t="s">
        <v>703</v>
      </c>
      <c r="N205" t="str">
        <f>"""" &amp; _xlfn.TEXTJOIN(""",""",TRUE,Table223[[#This Row],[Categoria1]:[Categoria7]]) &amp; """"</f>
        <v>"Cuaresma"</v>
      </c>
      <c r="O205" t="s">
        <v>796</v>
      </c>
      <c r="P205" t="str">
        <f>"""" &amp; _xlfn.TEXTJOIN(""",""",TRUE,Table223[[#This Row],[Categoria]:[Categoria7]]) &amp; """"</f>
        <v>"Catecumenado","Cuaresma"</v>
      </c>
    </row>
    <row r="206" spans="1:16" x14ac:dyDescent="0.35">
      <c r="A206" s="1">
        <v>154</v>
      </c>
      <c r="B206" s="1">
        <v>204</v>
      </c>
      <c r="C206" t="s">
        <v>175</v>
      </c>
      <c r="D206" t="s">
        <v>470</v>
      </c>
      <c r="E206" t="s">
        <v>262</v>
      </c>
      <c r="F206" s="9" t="s">
        <v>42</v>
      </c>
      <c r="G206" t="s">
        <v>46</v>
      </c>
      <c r="H206" s="6" t="s">
        <v>18</v>
      </c>
      <c r="M206" t="s">
        <v>634</v>
      </c>
      <c r="N206" t="str">
        <f>"""" &amp; _xlfn.TEXTJOIN(""",""",TRUE,Table223[[#This Row],[Categoria1]:[Categoria7]]) &amp; """"</f>
        <v>"Vírgen María","Final","Antiguo Testamento"</v>
      </c>
      <c r="O206" t="s">
        <v>797</v>
      </c>
      <c r="P206" t="str">
        <f>"""" &amp; _xlfn.TEXTJOIN(""",""",TRUE,Table223[[#This Row],[Categoria]:[Categoria7]]) &amp; """"</f>
        <v>"Precatecumenado","Vírgen María","Final","Antiguo Testamento"</v>
      </c>
    </row>
    <row r="207" spans="1:16" x14ac:dyDescent="0.35">
      <c r="A207" s="1">
        <v>155</v>
      </c>
      <c r="B207" s="1">
        <v>205</v>
      </c>
      <c r="C207" t="s">
        <v>176</v>
      </c>
      <c r="D207" t="s">
        <v>369</v>
      </c>
      <c r="E207" t="s">
        <v>262</v>
      </c>
      <c r="F207" s="9" t="s">
        <v>42</v>
      </c>
      <c r="G207" s="5" t="s">
        <v>17</v>
      </c>
      <c r="H207" t="s">
        <v>64</v>
      </c>
      <c r="M207" t="s">
        <v>635</v>
      </c>
      <c r="N207" t="str">
        <f>"""" &amp; _xlfn.TEXTJOIN(""",""",TRUE,Table223[[#This Row],[Categoria1]:[Categoria7]]) &amp; """"</f>
        <v>"Vírgen María","Cuaresma","Fracción Del Pan"</v>
      </c>
      <c r="O207" t="s">
        <v>924</v>
      </c>
      <c r="P207" t="str">
        <f>"""" &amp; _xlfn.TEXTJOIN(""",""",TRUE,Table223[[#This Row],[Categoria]:[Categoria7]]) &amp; """"</f>
        <v>"Precatecumenado","Vírgen María","Cuaresma","Fracción Del Pan"</v>
      </c>
    </row>
    <row r="208" spans="1:16" x14ac:dyDescent="0.35">
      <c r="A208" s="1">
        <v>156</v>
      </c>
      <c r="B208" s="1">
        <v>206</v>
      </c>
      <c r="C208" t="s">
        <v>177</v>
      </c>
      <c r="D208" t="s">
        <v>387</v>
      </c>
      <c r="E208" t="s">
        <v>262</v>
      </c>
      <c r="F208" s="9" t="s">
        <v>42</v>
      </c>
      <c r="G208" s="5" t="s">
        <v>17</v>
      </c>
      <c r="H208" t="s">
        <v>64</v>
      </c>
      <c r="M208" t="s">
        <v>636</v>
      </c>
      <c r="N208" t="str">
        <f>"""" &amp; _xlfn.TEXTJOIN(""",""",TRUE,Table223[[#This Row],[Categoria1]:[Categoria7]]) &amp; """"</f>
        <v>"Vírgen María","Cuaresma","Fracción Del Pan"</v>
      </c>
      <c r="O208" t="s">
        <v>925</v>
      </c>
      <c r="P208" t="str">
        <f>"""" &amp; _xlfn.TEXTJOIN(""",""",TRUE,Table223[[#This Row],[Categoria]:[Categoria7]]) &amp; """"</f>
        <v>"Precatecumenado","Vírgen María","Cuaresma","Fracción Del Pan"</v>
      </c>
    </row>
    <row r="209" spans="1:16" x14ac:dyDescent="0.35">
      <c r="A209" s="20">
        <v>244</v>
      </c>
      <c r="B209" s="1">
        <v>207</v>
      </c>
      <c r="C209" s="21" t="s">
        <v>255</v>
      </c>
      <c r="D209" s="21" t="s">
        <v>447</v>
      </c>
      <c r="E209" s="21" t="s">
        <v>969</v>
      </c>
      <c r="M209" t="s">
        <v>712</v>
      </c>
      <c r="N209" t="str">
        <f>"""" &amp; _xlfn.TEXTJOIN(""",""",TRUE,Table223[[#This Row],[Categoria1]:[Categoria7]]) &amp; """"</f>
        <v>""</v>
      </c>
      <c r="O209" t="s">
        <v>926</v>
      </c>
      <c r="P209" t="str">
        <f>"""" &amp; _xlfn.TEXTJOIN(""",""",TRUE,Table223[[#This Row],[Categoria]:[Categoria7]]) &amp; """"</f>
        <v>"Eleccion"</v>
      </c>
    </row>
    <row r="210" spans="1:16" x14ac:dyDescent="0.35">
      <c r="A210" s="1">
        <v>157</v>
      </c>
      <c r="B210" s="1">
        <v>208</v>
      </c>
      <c r="C210" t="s">
        <v>178</v>
      </c>
      <c r="D210" t="s">
        <v>471</v>
      </c>
      <c r="E210" t="s">
        <v>262</v>
      </c>
      <c r="F210" s="2" t="s">
        <v>12</v>
      </c>
      <c r="G210" s="3" t="s">
        <v>13</v>
      </c>
      <c r="H210" s="6" t="s">
        <v>18</v>
      </c>
      <c r="I210" t="s">
        <v>34</v>
      </c>
      <c r="M210" t="s">
        <v>637</v>
      </c>
      <c r="N210" t="str">
        <f>"""" &amp; _xlfn.TEXTJOIN(""",""",TRUE,Table223[[#This Row],[Categoria1]:[Categoria7]]) &amp; """"</f>
        <v>"Pascua","Pentecostés","Antiguo Testamento","Paz"</v>
      </c>
      <c r="O210" t="s">
        <v>927</v>
      </c>
      <c r="P210" t="str">
        <f>"""" &amp; _xlfn.TEXTJOIN(""",""",TRUE,Table223[[#This Row],[Categoria]:[Categoria7]]) &amp; """"</f>
        <v>"Precatecumenado","Pascua","Pentecostés","Antiguo Testamento","Paz"</v>
      </c>
    </row>
    <row r="211" spans="1:16" x14ac:dyDescent="0.35">
      <c r="A211" s="10">
        <v>220</v>
      </c>
      <c r="B211" s="1">
        <v>209</v>
      </c>
      <c r="C211" s="11" t="s">
        <v>231</v>
      </c>
      <c r="D211" s="11" t="s">
        <v>427</v>
      </c>
      <c r="E211" s="11" t="s">
        <v>970</v>
      </c>
      <c r="F211" s="5"/>
      <c r="H211" s="4"/>
      <c r="M211" t="s">
        <v>688</v>
      </c>
      <c r="N211" t="str">
        <f>"""" &amp; _xlfn.TEXTJOIN(""",""",TRUE,Table223[[#This Row],[Categoria1]:[Categoria7]]) &amp; """"</f>
        <v>""</v>
      </c>
      <c r="O211" t="s">
        <v>798</v>
      </c>
      <c r="P211" t="str">
        <f>"""" &amp; _xlfn.TEXTJOIN(""",""",TRUE,Table223[[#This Row],[Categoria]:[Categoria7]]) &amp; """"</f>
        <v>"Liturgia"</v>
      </c>
    </row>
    <row r="212" spans="1:16" x14ac:dyDescent="0.35">
      <c r="A212" s="1">
        <v>158</v>
      </c>
      <c r="B212" s="1">
        <v>210</v>
      </c>
      <c r="C212" t="s">
        <v>179</v>
      </c>
      <c r="D212" t="s">
        <v>472</v>
      </c>
      <c r="E212" t="s">
        <v>262</v>
      </c>
      <c r="F212" s="5" t="s">
        <v>17</v>
      </c>
      <c r="G212" s="6" t="s">
        <v>18</v>
      </c>
      <c r="M212" t="s">
        <v>638</v>
      </c>
      <c r="N212" t="str">
        <f>"""" &amp; _xlfn.TEXTJOIN(""",""",TRUE,Table223[[#This Row],[Categoria1]:[Categoria7]]) &amp; """"</f>
        <v>"Cuaresma","Antiguo Testamento"</v>
      </c>
      <c r="O212" t="s">
        <v>928</v>
      </c>
      <c r="P212" t="str">
        <f>"""" &amp; _xlfn.TEXTJOIN(""",""",TRUE,Table223[[#This Row],[Categoria]:[Categoria7]]) &amp; """"</f>
        <v>"Precatecumenado","Cuaresma","Antiguo Testamento"</v>
      </c>
    </row>
    <row r="213" spans="1:16" x14ac:dyDescent="0.35">
      <c r="A213" s="1">
        <v>159</v>
      </c>
      <c r="B213" s="1">
        <v>211</v>
      </c>
      <c r="C213" t="s">
        <v>180</v>
      </c>
      <c r="D213" t="s">
        <v>473</v>
      </c>
      <c r="E213" t="s">
        <v>262</v>
      </c>
      <c r="F213" s="5" t="s">
        <v>17</v>
      </c>
      <c r="G213" s="6" t="s">
        <v>18</v>
      </c>
      <c r="M213" t="s">
        <v>639</v>
      </c>
      <c r="N213" t="str">
        <f>"""" &amp; _xlfn.TEXTJOIN(""",""",TRUE,Table223[[#This Row],[Categoria1]:[Categoria7]]) &amp; """"</f>
        <v>"Cuaresma","Antiguo Testamento"</v>
      </c>
      <c r="O213" t="s">
        <v>929</v>
      </c>
      <c r="P213" t="str">
        <f>"""" &amp; _xlfn.TEXTJOIN(""",""",TRUE,Table223[[#This Row],[Categoria]:[Categoria7]]) &amp; """"</f>
        <v>"Precatecumenado","Cuaresma","Antiguo Testamento"</v>
      </c>
    </row>
    <row r="214" spans="1:16" x14ac:dyDescent="0.35">
      <c r="A214" s="16">
        <v>236</v>
      </c>
      <c r="B214" s="1">
        <v>212</v>
      </c>
      <c r="C214" s="17" t="s">
        <v>247</v>
      </c>
      <c r="D214" s="17" t="s">
        <v>439</v>
      </c>
      <c r="E214" s="17" t="s">
        <v>263</v>
      </c>
      <c r="F214" s="7" t="s">
        <v>29</v>
      </c>
      <c r="G214" s="8" t="s">
        <v>30</v>
      </c>
      <c r="H214" s="5" t="s">
        <v>17</v>
      </c>
      <c r="I214" s="6" t="s">
        <v>18</v>
      </c>
      <c r="M214" t="s">
        <v>704</v>
      </c>
      <c r="N214" t="str">
        <f>"""" &amp; _xlfn.TEXTJOIN(""",""",TRUE,Table223[[#This Row],[Categoria1]:[Categoria7]]) &amp; """"</f>
        <v>"Adviento","Navidad","Cuaresma","Antiguo Testamento"</v>
      </c>
      <c r="O214" t="s">
        <v>930</v>
      </c>
      <c r="P214" t="str">
        <f>"""" &amp; _xlfn.TEXTJOIN(""",""",TRUE,Table223[[#This Row],[Categoria]:[Categoria7]]) &amp; """"</f>
        <v>"Catecumenado","Adviento","Navidad","Cuaresma","Antiguo Testamento"</v>
      </c>
    </row>
    <row r="215" spans="1:16" x14ac:dyDescent="0.35">
      <c r="A215" s="1">
        <v>160</v>
      </c>
      <c r="B215" s="1">
        <v>213</v>
      </c>
      <c r="C215" t="s">
        <v>181</v>
      </c>
      <c r="D215" t="s">
        <v>388</v>
      </c>
      <c r="E215" t="s">
        <v>262</v>
      </c>
      <c r="F215" s="9" t="s">
        <v>42</v>
      </c>
      <c r="G215" s="2" t="s">
        <v>12</v>
      </c>
      <c r="H215" s="3" t="s">
        <v>13</v>
      </c>
      <c r="I215" t="s">
        <v>64</v>
      </c>
      <c r="M215" t="s">
        <v>640</v>
      </c>
      <c r="N215" t="str">
        <f>"""" &amp; _xlfn.TEXTJOIN(""",""",TRUE,Table223[[#This Row],[Categoria1]:[Categoria7]]) &amp; """"</f>
        <v>"Vírgen María","Pascua","Pentecostés","Fracción Del Pan"</v>
      </c>
      <c r="O215" t="s">
        <v>799</v>
      </c>
      <c r="P215" t="str">
        <f>"""" &amp; _xlfn.TEXTJOIN(""",""",TRUE,Table223[[#This Row],[Categoria]:[Categoria7]]) &amp; """"</f>
        <v>"Precatecumenado","Vírgen María","Pascua","Pentecostés","Fracción Del Pan"</v>
      </c>
    </row>
    <row r="216" spans="1:16" x14ac:dyDescent="0.35">
      <c r="A216" s="1">
        <v>161</v>
      </c>
      <c r="B216" s="1">
        <v>214</v>
      </c>
      <c r="C216" t="s">
        <v>182</v>
      </c>
      <c r="D216" t="s">
        <v>474</v>
      </c>
      <c r="E216" t="s">
        <v>262</v>
      </c>
      <c r="F216" s="5" t="s">
        <v>17</v>
      </c>
      <c r="G216" t="s">
        <v>23</v>
      </c>
      <c r="H216" s="6" t="s">
        <v>18</v>
      </c>
      <c r="M216" t="s">
        <v>641</v>
      </c>
      <c r="N216" t="str">
        <f>"""" &amp; _xlfn.TEXTJOIN(""",""",TRUE,Table223[[#This Row],[Categoria1]:[Categoria7]]) &amp; """"</f>
        <v>"Cuaresma","Entrada","Antiguo Testamento"</v>
      </c>
      <c r="O216" t="s">
        <v>931</v>
      </c>
      <c r="P216" t="str">
        <f>"""" &amp; _xlfn.TEXTJOIN(""",""",TRUE,Table223[[#This Row],[Categoria]:[Categoria7]]) &amp; """"</f>
        <v>"Precatecumenado","Cuaresma","Entrada","Antiguo Testamento"</v>
      </c>
    </row>
    <row r="217" spans="1:16" x14ac:dyDescent="0.35">
      <c r="A217" s="1">
        <v>162</v>
      </c>
      <c r="B217" s="1">
        <v>215</v>
      </c>
      <c r="C217" t="s">
        <v>183</v>
      </c>
      <c r="D217" t="s">
        <v>389</v>
      </c>
      <c r="E217" t="s">
        <v>262</v>
      </c>
      <c r="F217" s="7" t="s">
        <v>29</v>
      </c>
      <c r="G217" s="8" t="s">
        <v>30</v>
      </c>
      <c r="H217" s="2" t="s">
        <v>12</v>
      </c>
      <c r="I217" s="3" t="s">
        <v>13</v>
      </c>
      <c r="J217" t="s">
        <v>48</v>
      </c>
      <c r="K217" s="6" t="s">
        <v>18</v>
      </c>
      <c r="M217" t="s">
        <v>642</v>
      </c>
      <c r="N217" t="str">
        <f>"""" &amp; _xlfn.TEXTJOIN(""",""",TRUE,Table223[[#This Row],[Categoria1]:[Categoria7]]) &amp; """"</f>
        <v>"Adviento","Navidad","Pascua","Pentecostés","Comunión","Antiguo Testamento"</v>
      </c>
      <c r="O217" t="s">
        <v>932</v>
      </c>
      <c r="P217" t="str">
        <f>"""" &amp; _xlfn.TEXTJOIN(""",""",TRUE,Table223[[#This Row],[Categoria]:[Categoria7]]) &amp; """"</f>
        <v>"Precatecumenado","Adviento","Navidad","Pascua","Pentecostés","Comunión","Antiguo Testamento"</v>
      </c>
    </row>
    <row r="218" spans="1:16" x14ac:dyDescent="0.35">
      <c r="A218" s="1">
        <v>163</v>
      </c>
      <c r="B218" s="1">
        <v>216</v>
      </c>
      <c r="C218" t="s">
        <v>184</v>
      </c>
      <c r="D218" t="s">
        <v>390</v>
      </c>
      <c r="E218" t="s">
        <v>262</v>
      </c>
      <c r="F218" s="9" t="s">
        <v>42</v>
      </c>
      <c r="G218" s="7" t="s">
        <v>29</v>
      </c>
      <c r="H218" s="8" t="s">
        <v>30</v>
      </c>
      <c r="I218" s="2" t="s">
        <v>12</v>
      </c>
      <c r="J218" s="3" t="s">
        <v>13</v>
      </c>
      <c r="K218" t="s">
        <v>46</v>
      </c>
      <c r="L218" s="4" t="s">
        <v>15</v>
      </c>
      <c r="M218" t="s">
        <v>643</v>
      </c>
      <c r="N218" t="str">
        <f>"""" &amp; _xlfn.TEXTJOIN(""",""",TRUE,Table223[[#This Row],[Categoria1]:[Categoria7]]) &amp; """"</f>
        <v>"Vírgen María","Adviento","Navidad","Pascua","Pentecostés","Final","Nuevo Testamento"</v>
      </c>
      <c r="O218" t="s">
        <v>933</v>
      </c>
      <c r="P218" t="str">
        <f>"""" &amp; _xlfn.TEXTJOIN(""",""",TRUE,Table223[[#This Row],[Categoria]:[Categoria7]]) &amp; """"</f>
        <v>"Precatecumenado","Vírgen María","Adviento","Navidad","Pascua","Pentecostés","Final","Nuevo Testamento"</v>
      </c>
    </row>
    <row r="219" spans="1:16" x14ac:dyDescent="0.35">
      <c r="A219" s="1">
        <v>164</v>
      </c>
      <c r="B219" s="1">
        <v>217</v>
      </c>
      <c r="C219" t="s">
        <v>185</v>
      </c>
      <c r="D219" t="s">
        <v>277</v>
      </c>
      <c r="E219" t="s">
        <v>262</v>
      </c>
      <c r="F219" s="7" t="s">
        <v>29</v>
      </c>
      <c r="G219" s="8" t="s">
        <v>30</v>
      </c>
      <c r="H219" t="s">
        <v>31</v>
      </c>
      <c r="M219" t="s">
        <v>644</v>
      </c>
      <c r="N219" t="str">
        <f>"""" &amp; _xlfn.TEXTJOIN(""",""",TRUE,Table223[[#This Row],[Categoria1]:[Categoria7]]) &amp; """"</f>
        <v>"Adviento","Navidad","Niños"</v>
      </c>
      <c r="O219" t="s">
        <v>934</v>
      </c>
      <c r="P219" t="str">
        <f>"""" &amp; _xlfn.TEXTJOIN(""",""",TRUE,Table223[[#This Row],[Categoria]:[Categoria7]]) &amp; """"</f>
        <v>"Precatecumenado","Adviento","Navidad","Niños"</v>
      </c>
    </row>
    <row r="220" spans="1:16" x14ac:dyDescent="0.35">
      <c r="A220" s="1">
        <v>165</v>
      </c>
      <c r="B220" s="1">
        <v>218</v>
      </c>
      <c r="C220" t="s">
        <v>186</v>
      </c>
      <c r="D220" t="s">
        <v>277</v>
      </c>
      <c r="E220" t="s">
        <v>262</v>
      </c>
      <c r="F220" s="7" t="s">
        <v>29</v>
      </c>
      <c r="G220" s="8" t="s">
        <v>30</v>
      </c>
      <c r="H220" t="s">
        <v>31</v>
      </c>
      <c r="M220" t="s">
        <v>645</v>
      </c>
      <c r="N220" t="str">
        <f>"""" &amp; _xlfn.TEXTJOIN(""",""",TRUE,Table223[[#This Row],[Categoria1]:[Categoria7]]) &amp; """"</f>
        <v>"Adviento","Navidad","Niños"</v>
      </c>
      <c r="O220" t="s">
        <v>935</v>
      </c>
      <c r="P220" t="str">
        <f>"""" &amp; _xlfn.TEXTJOIN(""",""",TRUE,Table223[[#This Row],[Categoria]:[Categoria7]]) &amp; """"</f>
        <v>"Precatecumenado","Adviento","Navidad","Niños"</v>
      </c>
    </row>
    <row r="221" spans="1:16" x14ac:dyDescent="0.35">
      <c r="A221" s="1">
        <v>166</v>
      </c>
      <c r="B221" s="1">
        <v>219</v>
      </c>
      <c r="C221" t="s">
        <v>187</v>
      </c>
      <c r="D221" t="s">
        <v>391</v>
      </c>
      <c r="E221" t="s">
        <v>262</v>
      </c>
      <c r="F221" s="2" t="s">
        <v>12</v>
      </c>
      <c r="G221" s="3" t="s">
        <v>13</v>
      </c>
      <c r="H221" t="s">
        <v>23</v>
      </c>
      <c r="I221" t="s">
        <v>48</v>
      </c>
      <c r="J221" s="6" t="s">
        <v>18</v>
      </c>
      <c r="M221" t="s">
        <v>646</v>
      </c>
      <c r="N221" t="str">
        <f>"""" &amp; _xlfn.TEXTJOIN(""",""",TRUE,Table223[[#This Row],[Categoria1]:[Categoria7]]) &amp; """"</f>
        <v>"Pascua","Pentecostés","Entrada","Comunión","Antiguo Testamento"</v>
      </c>
      <c r="O221" t="s">
        <v>936</v>
      </c>
      <c r="P221" t="str">
        <f>"""" &amp; _xlfn.TEXTJOIN(""",""",TRUE,Table223[[#This Row],[Categoria]:[Categoria7]]) &amp; """"</f>
        <v>"Precatecumenado","Pascua","Pentecostés","Entrada","Comunión","Antiguo Testamento"</v>
      </c>
    </row>
    <row r="222" spans="1:16" x14ac:dyDescent="0.35">
      <c r="A222" s="1">
        <v>167</v>
      </c>
      <c r="B222" s="1">
        <v>220</v>
      </c>
      <c r="C222" t="s">
        <v>188</v>
      </c>
      <c r="D222" t="s">
        <v>392</v>
      </c>
      <c r="E222" t="s">
        <v>262</v>
      </c>
      <c r="F222" s="2" t="s">
        <v>12</v>
      </c>
      <c r="G222" s="3" t="s">
        <v>13</v>
      </c>
      <c r="M222" t="s">
        <v>647</v>
      </c>
      <c r="N222" t="str">
        <f>"""" &amp; _xlfn.TEXTJOIN(""",""",TRUE,Table223[[#This Row],[Categoria1]:[Categoria7]]) &amp; """"</f>
        <v>"Pascua","Pentecostés"</v>
      </c>
      <c r="O222" t="s">
        <v>800</v>
      </c>
      <c r="P222" t="str">
        <f>"""" &amp; _xlfn.TEXTJOIN(""",""",TRUE,Table223[[#This Row],[Categoria]:[Categoria7]]) &amp; """"</f>
        <v>"Precatecumenado","Pascua","Pentecostés"</v>
      </c>
    </row>
    <row r="223" spans="1:16" x14ac:dyDescent="0.35">
      <c r="A223" s="1">
        <v>168</v>
      </c>
      <c r="B223" s="1">
        <v>221</v>
      </c>
      <c r="C223" t="s">
        <v>189</v>
      </c>
      <c r="D223" t="s">
        <v>393</v>
      </c>
      <c r="E223" t="s">
        <v>262</v>
      </c>
      <c r="F223" s="7" t="s">
        <v>29</v>
      </c>
      <c r="G223" s="8" t="s">
        <v>30</v>
      </c>
      <c r="H223" s="4" t="s">
        <v>15</v>
      </c>
      <c r="M223" t="s">
        <v>648</v>
      </c>
      <c r="N223" t="str">
        <f>"""" &amp; _xlfn.TEXTJOIN(""",""",TRUE,Table223[[#This Row],[Categoria1]:[Categoria7]]) &amp; """"</f>
        <v>"Adviento","Navidad","Nuevo Testamento"</v>
      </c>
      <c r="O223" t="s">
        <v>937</v>
      </c>
      <c r="P223" t="str">
        <f>"""" &amp; _xlfn.TEXTJOIN(""",""",TRUE,Table223[[#This Row],[Categoria]:[Categoria7]]) &amp; """"</f>
        <v>"Precatecumenado","Adviento","Navidad","Nuevo Testamento"</v>
      </c>
    </row>
    <row r="224" spans="1:16" x14ac:dyDescent="0.35">
      <c r="A224" s="1">
        <v>169</v>
      </c>
      <c r="B224" s="1">
        <v>222</v>
      </c>
      <c r="C224" t="s">
        <v>190</v>
      </c>
      <c r="D224" t="s">
        <v>387</v>
      </c>
      <c r="E224" t="s">
        <v>262</v>
      </c>
      <c r="F224" s="2" t="s">
        <v>12</v>
      </c>
      <c r="G224" s="3" t="s">
        <v>13</v>
      </c>
      <c r="M224" t="s">
        <v>649</v>
      </c>
      <c r="N224" t="str">
        <f>"""" &amp; _xlfn.TEXTJOIN(""",""",TRUE,Table223[[#This Row],[Categoria1]:[Categoria7]]) &amp; """"</f>
        <v>"Pascua","Pentecostés"</v>
      </c>
      <c r="O224" t="s">
        <v>801</v>
      </c>
      <c r="P224" t="str">
        <f>"""" &amp; _xlfn.TEXTJOIN(""",""",TRUE,Table223[[#This Row],[Categoria]:[Categoria7]]) &amp; """"</f>
        <v>"Precatecumenado","Pascua","Pentecostés"</v>
      </c>
    </row>
    <row r="225" spans="1:16" x14ac:dyDescent="0.35">
      <c r="A225" s="1">
        <v>170</v>
      </c>
      <c r="B225" s="1">
        <v>223</v>
      </c>
      <c r="C225" t="s">
        <v>191</v>
      </c>
      <c r="D225" t="s">
        <v>394</v>
      </c>
      <c r="E225" t="s">
        <v>262</v>
      </c>
      <c r="F225" s="7" t="s">
        <v>29</v>
      </c>
      <c r="G225" s="8" t="s">
        <v>30</v>
      </c>
      <c r="H225" s="4" t="s">
        <v>15</v>
      </c>
      <c r="I225" s="6" t="s">
        <v>18</v>
      </c>
      <c r="M225" t="s">
        <v>650</v>
      </c>
      <c r="N225" t="str">
        <f>"""" &amp; _xlfn.TEXTJOIN(""",""",TRUE,Table223[[#This Row],[Categoria1]:[Categoria7]]) &amp; """"</f>
        <v>"Adviento","Navidad","Nuevo Testamento","Antiguo Testamento"</v>
      </c>
      <c r="O225" t="s">
        <v>938</v>
      </c>
      <c r="P225" t="str">
        <f>"""" &amp; _xlfn.TEXTJOIN(""",""",TRUE,Table223[[#This Row],[Categoria]:[Categoria7]]) &amp; """"</f>
        <v>"Precatecumenado","Adviento","Navidad","Nuevo Testamento","Antiguo Testamento"</v>
      </c>
    </row>
    <row r="226" spans="1:16" x14ac:dyDescent="0.35">
      <c r="A226" s="1">
        <v>171</v>
      </c>
      <c r="B226" s="1">
        <v>224</v>
      </c>
      <c r="C226" t="s">
        <v>192</v>
      </c>
      <c r="D226" t="s">
        <v>395</v>
      </c>
      <c r="E226" t="s">
        <v>262</v>
      </c>
      <c r="F226" s="9" t="s">
        <v>42</v>
      </c>
      <c r="G226" s="7" t="s">
        <v>29</v>
      </c>
      <c r="H226" s="8" t="s">
        <v>30</v>
      </c>
      <c r="M226" t="s">
        <v>651</v>
      </c>
      <c r="N226" t="str">
        <f>"""" &amp; _xlfn.TEXTJOIN(""",""",TRUE,Table223[[#This Row],[Categoria1]:[Categoria7]]) &amp; """"</f>
        <v>"Vírgen María","Adviento","Navidad"</v>
      </c>
      <c r="O226" t="s">
        <v>939</v>
      </c>
      <c r="P226" t="str">
        <f>"""" &amp; _xlfn.TEXTJOIN(""",""",TRUE,Table223[[#This Row],[Categoria]:[Categoria7]]) &amp; """"</f>
        <v>"Precatecumenado","Vírgen María","Adviento","Navidad"</v>
      </c>
    </row>
    <row r="227" spans="1:16" x14ac:dyDescent="0.35">
      <c r="A227" s="1">
        <v>172</v>
      </c>
      <c r="B227" s="1">
        <v>225</v>
      </c>
      <c r="C227" t="s">
        <v>193</v>
      </c>
      <c r="D227" t="s">
        <v>396</v>
      </c>
      <c r="E227" t="s">
        <v>262</v>
      </c>
      <c r="F227" s="7" t="s">
        <v>29</v>
      </c>
      <c r="G227" s="8" t="s">
        <v>30</v>
      </c>
      <c r="H227" s="4" t="s">
        <v>15</v>
      </c>
      <c r="M227" t="s">
        <v>652</v>
      </c>
      <c r="N227" t="str">
        <f>"""" &amp; _xlfn.TEXTJOIN(""",""",TRUE,Table223[[#This Row],[Categoria1]:[Categoria7]]) &amp; """"</f>
        <v>"Adviento","Navidad","Nuevo Testamento"</v>
      </c>
      <c r="O227" t="s">
        <v>940</v>
      </c>
      <c r="P227" t="str">
        <f>"""" &amp; _xlfn.TEXTJOIN(""",""",TRUE,Table223[[#This Row],[Categoria]:[Categoria7]]) &amp; """"</f>
        <v>"Precatecumenado","Adviento","Navidad","Nuevo Testamento"</v>
      </c>
    </row>
    <row r="228" spans="1:16" x14ac:dyDescent="0.35">
      <c r="A228" s="1">
        <v>173</v>
      </c>
      <c r="B228" s="1">
        <v>226</v>
      </c>
      <c r="C228" t="s">
        <v>194</v>
      </c>
      <c r="D228" t="s">
        <v>397</v>
      </c>
      <c r="E228" t="s">
        <v>262</v>
      </c>
      <c r="F228" s="4" t="s">
        <v>15</v>
      </c>
      <c r="M228" t="s">
        <v>653</v>
      </c>
      <c r="N228" t="str">
        <f>"""" &amp; _xlfn.TEXTJOIN(""",""",TRUE,Table223[[#This Row],[Categoria1]:[Categoria7]]) &amp; """"</f>
        <v>"Nuevo Testamento"</v>
      </c>
      <c r="O228" t="s">
        <v>941</v>
      </c>
      <c r="P228" t="str">
        <f>"""" &amp; _xlfn.TEXTJOIN(""",""",TRUE,Table223[[#This Row],[Categoria]:[Categoria7]]) &amp; """"</f>
        <v>"Precatecumenado","Nuevo Testamento"</v>
      </c>
    </row>
    <row r="229" spans="1:16" x14ac:dyDescent="0.35">
      <c r="A229" s="1">
        <v>174</v>
      </c>
      <c r="B229" s="1">
        <v>227</v>
      </c>
      <c r="C229" t="s">
        <v>195</v>
      </c>
      <c r="D229" t="s">
        <v>277</v>
      </c>
      <c r="E229" t="s">
        <v>262</v>
      </c>
      <c r="F229" s="7" t="s">
        <v>29</v>
      </c>
      <c r="G229" s="8" t="s">
        <v>30</v>
      </c>
      <c r="H229" t="s">
        <v>31</v>
      </c>
      <c r="M229" t="s">
        <v>654</v>
      </c>
      <c r="N229" t="str">
        <f>"""" &amp; _xlfn.TEXTJOIN(""",""",TRUE,Table223[[#This Row],[Categoria1]:[Categoria7]]) &amp; """"</f>
        <v>"Adviento","Navidad","Niños"</v>
      </c>
      <c r="O229" t="s">
        <v>942</v>
      </c>
      <c r="P229" t="str">
        <f>"""" &amp; _xlfn.TEXTJOIN(""",""",TRUE,Table223[[#This Row],[Categoria]:[Categoria7]]) &amp; """"</f>
        <v>"Precatecumenado","Adviento","Navidad","Niños"</v>
      </c>
    </row>
    <row r="230" spans="1:16" x14ac:dyDescent="0.35">
      <c r="A230" s="1">
        <v>175</v>
      </c>
      <c r="B230" s="1">
        <v>228</v>
      </c>
      <c r="C230" t="s">
        <v>196</v>
      </c>
      <c r="D230" t="s">
        <v>398</v>
      </c>
      <c r="E230" t="s">
        <v>262</v>
      </c>
      <c r="F230" s="5" t="s">
        <v>17</v>
      </c>
      <c r="G230" s="6" t="s">
        <v>18</v>
      </c>
      <c r="M230" t="s">
        <v>655</v>
      </c>
      <c r="N230" t="str">
        <f>"""" &amp; _xlfn.TEXTJOIN(""",""",TRUE,Table223[[#This Row],[Categoria1]:[Categoria7]]) &amp; """"</f>
        <v>"Cuaresma","Antiguo Testamento"</v>
      </c>
      <c r="O230" t="s">
        <v>943</v>
      </c>
      <c r="P230" t="str">
        <f>"""" &amp; _xlfn.TEXTJOIN(""",""",TRUE,Table223[[#This Row],[Categoria]:[Categoria7]]) &amp; """"</f>
        <v>"Precatecumenado","Cuaresma","Antiguo Testamento"</v>
      </c>
    </row>
    <row r="231" spans="1:16" x14ac:dyDescent="0.35">
      <c r="A231" s="1">
        <v>176</v>
      </c>
      <c r="B231" s="1">
        <v>229</v>
      </c>
      <c r="C231" t="s">
        <v>197</v>
      </c>
      <c r="D231" t="s">
        <v>475</v>
      </c>
      <c r="E231" t="s">
        <v>262</v>
      </c>
      <c r="F231" t="s">
        <v>23</v>
      </c>
      <c r="G231" s="6" t="s">
        <v>18</v>
      </c>
      <c r="M231" t="s">
        <v>656</v>
      </c>
      <c r="N231" t="str">
        <f>"""" &amp; _xlfn.TEXTJOIN(""",""",TRUE,Table223[[#This Row],[Categoria1]:[Categoria7]]) &amp; """"</f>
        <v>"Entrada","Antiguo Testamento"</v>
      </c>
      <c r="O231" t="s">
        <v>802</v>
      </c>
      <c r="P231" t="str">
        <f>"""" &amp; _xlfn.TEXTJOIN(""",""",TRUE,Table223[[#This Row],[Categoria]:[Categoria7]]) &amp; """"</f>
        <v>"Precatecumenado","Entrada","Antiguo Testamento"</v>
      </c>
    </row>
    <row r="232" spans="1:16" x14ac:dyDescent="0.35">
      <c r="A232" s="1">
        <v>177</v>
      </c>
      <c r="B232" s="1">
        <v>230</v>
      </c>
      <c r="C232" t="s">
        <v>198</v>
      </c>
      <c r="D232" t="s">
        <v>399</v>
      </c>
      <c r="E232" t="s">
        <v>262</v>
      </c>
      <c r="F232" t="s">
        <v>23</v>
      </c>
      <c r="G232" t="s">
        <v>46</v>
      </c>
      <c r="H232" s="6" t="s">
        <v>18</v>
      </c>
      <c r="M232" t="s">
        <v>657</v>
      </c>
      <c r="N232" t="str">
        <f>"""" &amp; _xlfn.TEXTJOIN(""",""",TRUE,Table223[[#This Row],[Categoria1]:[Categoria7]]) &amp; """"</f>
        <v>"Entrada","Final","Antiguo Testamento"</v>
      </c>
      <c r="O232" t="s">
        <v>944</v>
      </c>
      <c r="P232" t="str">
        <f>"""" &amp; _xlfn.TEXTJOIN(""",""",TRUE,Table223[[#This Row],[Categoria]:[Categoria7]]) &amp; """"</f>
        <v>"Precatecumenado","Entrada","Final","Antiguo Testamento"</v>
      </c>
    </row>
    <row r="233" spans="1:16" x14ac:dyDescent="0.35">
      <c r="A233" s="1">
        <v>178</v>
      </c>
      <c r="B233" s="1">
        <v>231</v>
      </c>
      <c r="C233" t="s">
        <v>199</v>
      </c>
      <c r="D233" t="s">
        <v>400</v>
      </c>
      <c r="E233" t="s">
        <v>262</v>
      </c>
      <c r="F233" s="5" t="s">
        <v>17</v>
      </c>
      <c r="G233" t="s">
        <v>23</v>
      </c>
      <c r="H233" s="4" t="s">
        <v>15</v>
      </c>
      <c r="M233" t="s">
        <v>658</v>
      </c>
      <c r="N233" t="str">
        <f>"""" &amp; _xlfn.TEXTJOIN(""",""",TRUE,Table223[[#This Row],[Categoria1]:[Categoria7]]) &amp; """"</f>
        <v>"Cuaresma","Entrada","Nuevo Testamento"</v>
      </c>
      <c r="O233" t="s">
        <v>945</v>
      </c>
      <c r="P233" t="str">
        <f>"""" &amp; _xlfn.TEXTJOIN(""",""",TRUE,Table223[[#This Row],[Categoria]:[Categoria7]]) &amp; """"</f>
        <v>"Precatecumenado","Cuaresma","Entrada","Nuevo Testamento"</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9" r:id="rId4" name="Button 5">
              <controlPr defaultSize="0" print="0" autoFill="0" autoPict="0" macro="[0]!home">
                <anchor moveWithCells="1">
                  <from>
                    <xdr:col>0</xdr:col>
                    <xdr:colOff>19050</xdr:colOff>
                    <xdr:row>0</xdr:row>
                    <xdr:rowOff>50800</xdr:rowOff>
                  </from>
                  <to>
                    <xdr:col>0</xdr:col>
                    <xdr:colOff>527050</xdr:colOff>
                    <xdr:row>0</xdr:row>
                    <xdr:rowOff>279400</xdr:rowOff>
                  </to>
                </anchor>
              </controlPr>
            </control>
          </mc:Choice>
        </mc:AlternateContent>
      </controls>
    </mc:Choice>
  </mc:AlternateContent>
  <tableParts count="1">
    <tablePart r:id="rId5"/>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949E0-D897-45BF-A826-DAB4177B3081}">
  <sheetPr codeName="Sheet3"/>
  <dimension ref="B1:CH233"/>
  <sheetViews>
    <sheetView zoomScale="175" zoomScaleNormal="175"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1" width="0.453125" customWidth="1"/>
    <col min="3" max="3" width="3.81640625" bestFit="1" customWidth="1"/>
    <col min="4" max="4" width="4.453125" customWidth="1"/>
    <col min="5" max="5" width="6.1796875" bestFit="1" customWidth="1"/>
    <col min="6" max="6" width="44.453125" bestFit="1" customWidth="1"/>
    <col min="8" max="8" width="34.1796875" bestFit="1" customWidth="1"/>
    <col min="9" max="9" width="10" bestFit="1" customWidth="1"/>
    <col min="10" max="10" width="10.1796875" customWidth="1"/>
    <col min="11" max="11" width="10.81640625" bestFit="1" customWidth="1"/>
    <col min="12" max="12" width="32.26953125" bestFit="1" customWidth="1"/>
    <col min="13" max="13" width="5.26953125" customWidth="1"/>
    <col min="14" max="14" width="61" bestFit="1" customWidth="1"/>
    <col min="16" max="16" width="9.453125" customWidth="1"/>
    <col min="17" max="17" width="21.453125" customWidth="1"/>
  </cols>
  <sheetData>
    <row r="1" spans="2:86" ht="32.25" customHeight="1" x14ac:dyDescent="0.35">
      <c r="B1" s="22"/>
      <c r="C1" s="22" t="s">
        <v>256</v>
      </c>
      <c r="F1" s="33"/>
    </row>
    <row r="2" spans="2:86" ht="17" x14ac:dyDescent="0.35">
      <c r="B2" t="s">
        <v>0</v>
      </c>
      <c r="C2" t="s">
        <v>258</v>
      </c>
      <c r="D2" t="s">
        <v>959</v>
      </c>
      <c r="E2" t="s">
        <v>958</v>
      </c>
      <c r="F2" t="s">
        <v>960</v>
      </c>
      <c r="G2" t="s">
        <v>957</v>
      </c>
      <c r="H2" t="s">
        <v>961</v>
      </c>
      <c r="I2" t="s">
        <v>956</v>
      </c>
      <c r="J2" t="s">
        <v>962</v>
      </c>
      <c r="K2" t="s">
        <v>955</v>
      </c>
      <c r="L2" t="s">
        <v>963</v>
      </c>
      <c r="M2" t="s">
        <v>954</v>
      </c>
      <c r="N2" t="s">
        <v>964</v>
      </c>
      <c r="O2" t="s">
        <v>953</v>
      </c>
      <c r="P2" t="s">
        <v>965</v>
      </c>
      <c r="Q2" s="23" t="s">
        <v>257</v>
      </c>
      <c r="CH2" t="s">
        <v>946</v>
      </c>
    </row>
    <row r="3" spans="2:86" x14ac:dyDescent="0.35">
      <c r="B3" s="24">
        <v>237</v>
      </c>
      <c r="C3" t="s">
        <v>261</v>
      </c>
      <c r="D3">
        <f>VLOOKUP(B3,'Index Web'!A$3:L$234,2,FALSE)</f>
        <v>1</v>
      </c>
      <c r="E3" t="s">
        <v>947</v>
      </c>
      <c r="F3" t="str">
        <f>_xlfn.CONCAT("""",VLOOKUP(B3,'Index Web'!A$3:L$234,3,FALSE),"""")</f>
        <v>"A la cena del Cordero"</v>
      </c>
      <c r="G3" t="s">
        <v>948</v>
      </c>
      <c r="H3" t="str">
        <f>_xlfn.CONCAT("""",VLOOKUP(B3,'Index Web'!A$3:L$234,4,FALSE),"""")</f>
        <v>"Himno lat. «Ad cenam Agni providi»"</v>
      </c>
      <c r="I3" t="s">
        <v>949</v>
      </c>
      <c r="J3" t="str">
        <f>_xlfn.CONCAT("""",VLOOKUP(B3,'Index Web'!A$3:L$234,5,FALSE),"""")</f>
        <v>"Eleccion"</v>
      </c>
      <c r="K3" t="s">
        <v>950</v>
      </c>
      <c r="L3" t="str">
        <f>_xlfn.CONCAT("[",VLOOKUP(B3,'Index Web'!A$3:N$234,14,FALSE),"]")</f>
        <v>["Pascua","Pentecostés","Entrada"]</v>
      </c>
      <c r="M3" t="s">
        <v>951</v>
      </c>
      <c r="N3" t="str">
        <f>_xlfn.CONCAT("""/resucito/src/index.html?canto=",VLOOKUP(B3,'Index Web'!A$3:N$234,13,FALSE),"""")</f>
        <v>"/resucito/src/index.html?canto=alacenadelcordero"</v>
      </c>
      <c r="O3" t="s">
        <v>952</v>
      </c>
      <c r="P3" t="str">
        <f>_xlfn.CONCAT("""",VLOOKUP(B3,'Index Web'!A$3:O$234,15,FALSE)," ",VLOOKUP(B3,'Index Web'!A$3:O$234,13,FALSE),"""","},")</f>
        <v>"a la cena del cordero himno lat. «ad cenam agni providi» a la cena del cordero, vestidos con blancas túnicas, atravesado el mar rojo, cantamos a cristo, el Señor. su cuerpo lleno de amor, sobre la mesa es el pan vivo. y su sangre sobre el altar, es el cáliz del nuevo pacto. manso cordero inmolado, es cristo, nuestra Pascua. su cuerpo adorable es el verdadero pan ácimo. a. a la cena del cordero  c. en esta hora admirable retornan los antiguos prodigios, su brazo potente nos salva del ángel de la muerte. irradia sobre la iglesia el gozo Pascual, oh señor, y une a tu gran victoria a los que han renovado el bautismo. a. a la cena del cordero  sea honor, alabanza y gloria, a cristo victorioso de la muerte, al padre y al santo espíritu ahora y por los siglos eternos. a. amén. alacenadelcordero"},</v>
      </c>
      <c r="Q3" t="str">
        <f t="shared" ref="Q3:Q66" si="0">_xlfn.CONCAT(C3:P3)</f>
        <v>{id:1,title: "A la cena del Cordero", subtitle: "Himno lat. «Ad cenam Agni providi»", category: "Eleccion", moments: ["Pascua","Pentecostés","Entrada"], url: "/resucito/src/index.html?canto=alacenadelcordero", content: "a la cena del cordero himno lat. «ad cenam agni providi» a la cena del cordero, vestidos con blancas túnicas, atravesado el mar rojo, cantamos a cristo, el Señor. su cuerpo lleno de amor, sobre la mesa es el pan vivo. y su sangre sobre el altar, es el cáliz del nuevo pacto. manso cordero inmolado, es cristo, nuestra Pascua. su cuerpo adorable es el verdadero pan ácimo. a. a la cena del cordero  c. en esta hora admirable retornan los antiguos prodigios, su brazo potente nos salva del ángel de la muerte. irradia sobre la iglesia el gozo Pascual, oh señor, y une a tu gran victoria a los que han renovado el bautismo. a. a la cena del cordero  sea honor, alabanza y gloria, a cristo victorioso de la muerte, al padre y al santo espíritu ahora y por los siglos eternos. a. amén. alacenadelcordero"},</v>
      </c>
    </row>
    <row r="4" spans="2:86" x14ac:dyDescent="0.35">
      <c r="B4" s="25">
        <v>1</v>
      </c>
      <c r="C4" t="s">
        <v>261</v>
      </c>
      <c r="D4">
        <f>VLOOKUP(B4,'Index Web'!A$3:L$234,2,FALSE)</f>
        <v>2</v>
      </c>
      <c r="E4" t="s">
        <v>947</v>
      </c>
      <c r="F4" t="str">
        <f>_xlfn.CONCAT("""",VLOOKUP(B4,'Index Web'!A$3:L$234,3,FALSE),"""")</f>
        <v>"A la víctima pascual"</v>
      </c>
      <c r="G4" t="s">
        <v>948</v>
      </c>
      <c r="H4" t="str">
        <f>_xlfn.CONCAT("""",VLOOKUP(B4,'Index Web'!A$3:L$234,4,FALSE),"""")</f>
        <v>"Secuencia de Pascua - Himno lat. «Victimae paschall laudes» "</v>
      </c>
      <c r="I4" t="s">
        <v>949</v>
      </c>
      <c r="J4" t="str">
        <f>_xlfn.CONCAT("""",VLOOKUP(B4,'Index Web'!A$3:L$234,5,FALSE),"""")</f>
        <v>"Precatecumenado"</v>
      </c>
      <c r="K4" t="s">
        <v>950</v>
      </c>
      <c r="L4" t="str">
        <f>_xlfn.CONCAT("[",VLOOKUP(B4,'Index Web'!A$3:N$234,14,FALSE),"]")</f>
        <v>["Pascua","Pentecostés","Comunión"]</v>
      </c>
      <c r="M4" t="s">
        <v>951</v>
      </c>
      <c r="N4" t="str">
        <f>_xlfn.CONCAT("""/resucito/src/index.html?canto=",VLOOKUP(B4,'Index Web'!A$3:N$234,13,FALSE),"""")</f>
        <v>"/resucito/src/index.html?canto=alavictimapascual"</v>
      </c>
      <c r="O4" t="s">
        <v>952</v>
      </c>
      <c r="P4" t="str">
        <f>_xlfn.CONCAT("""",VLOOKUP(B4,'Index Web'!A$3:O$234,15,FALSE)," ",VLOOKUP(B4,'Index Web'!A$3:O$234,13,FALSE),"""","},")</f>
        <v>"a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alavictimapascual"},</v>
      </c>
      <c r="Q4" t="str">
        <f t="shared" si="0"/>
        <v>{id:2,title: "A la víctima pascual", subtitle: "Secuencia de Pascua - Himno lat. «Victimae paschall laudes» ", category: "Precatecumenado", moments: ["Pascua","Pentecostés","Comunión"], url: "/resucito/src/index.html?canto=alavictimapascual", content: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alavictimapascual"},</v>
      </c>
    </row>
    <row r="5" spans="2:86" x14ac:dyDescent="0.35">
      <c r="B5" s="26">
        <v>2</v>
      </c>
      <c r="C5" t="s">
        <v>261</v>
      </c>
      <c r="D5">
        <f>VLOOKUP(B5,'Index Web'!A$3:L$234,2,FALSE)</f>
        <v>3</v>
      </c>
      <c r="E5" t="s">
        <v>947</v>
      </c>
      <c r="F5" t="str">
        <f>_xlfn.CONCAT("""",VLOOKUP(B5,'Index Web'!A$3:L$234,3,FALSE),"""")</f>
        <v>"A nadie demos ocasión de tropiezo"</v>
      </c>
      <c r="G5" t="s">
        <v>948</v>
      </c>
      <c r="H5" t="str">
        <f>_xlfn.CONCAT("""",VLOOKUP(B5,'Index Web'!A$3:L$234,4,FALSE),"""")</f>
        <v>"2ª Corintios 6,3ss"</v>
      </c>
      <c r="I5" t="s">
        <v>949</v>
      </c>
      <c r="J5" t="str">
        <f>_xlfn.CONCAT("""",VLOOKUP(B5,'Index Web'!A$3:L$234,5,FALSE),"""")</f>
        <v>"Precatecumenado"</v>
      </c>
      <c r="K5" t="s">
        <v>950</v>
      </c>
      <c r="L5" t="str">
        <f>_xlfn.CONCAT("[",VLOOKUP(B5,'Index Web'!A$3:N$234,14,FALSE),"]")</f>
        <v>["Nuevo Testamento"]</v>
      </c>
      <c r="M5" t="s">
        <v>951</v>
      </c>
      <c r="N5" t="str">
        <f>_xlfn.CONCAT("""/resucito/src/index.html?canto=",VLOOKUP(B5,'Index Web'!A$3:N$234,13,FALSE),"""")</f>
        <v>"/resucito/src/index.html?canto=anadiedemosocasiondetropiezo"</v>
      </c>
      <c r="O5" t="s">
        <v>952</v>
      </c>
      <c r="P5" t="str">
        <f>_xlfn.CONCAT("""",VLOOKUP(B5,'Index Web'!A$3:O$234,15,FALSE)," ",VLOOKUP(B5,'Index Web'!A$3:O$234,13,FALSE),"""","},")</f>
        <v>"hermanos,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anadiedemosocasiondetropiezo"},</v>
      </c>
      <c r="Q5" t="str">
        <f t="shared" si="0"/>
        <v>{id:3,title: "A nadie demos ocasión de tropiezo", subtitle: "2ª Corintios 6,3ss", category: "Precatecumenado", moments: ["Nuevo Testamento"], url: "/resucito/src/index.html?canto=anadiedemosocasiondetropiezo", content: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anadiedemosocasiondetropiezo"},</v>
      </c>
    </row>
    <row r="6" spans="2:86" x14ac:dyDescent="0.35">
      <c r="B6" s="25">
        <v>3</v>
      </c>
      <c r="C6" t="s">
        <v>261</v>
      </c>
      <c r="D6">
        <f>VLOOKUP(B6,'Index Web'!A$3:L$234,2,FALSE)</f>
        <v>4</v>
      </c>
      <c r="E6" t="s">
        <v>947</v>
      </c>
      <c r="F6" t="str">
        <f>_xlfn.CONCAT("""",VLOOKUP(B6,'Index Web'!A$3:L$234,3,FALSE),"""")</f>
        <v>"A ti levanto mis ojos"</v>
      </c>
      <c r="G6" t="s">
        <v>948</v>
      </c>
      <c r="H6" t="str">
        <f>_xlfn.CONCAT("""",VLOOKUP(B6,'Index Web'!A$3:L$234,4,FALSE),"""")</f>
        <v>"Salmo 123 (122)"</v>
      </c>
      <c r="I6" t="s">
        <v>949</v>
      </c>
      <c r="J6" t="str">
        <f>_xlfn.CONCAT("""",VLOOKUP(B6,'Index Web'!A$3:L$234,5,FALSE),"""")</f>
        <v>"Precatecumenado"</v>
      </c>
      <c r="K6" t="s">
        <v>950</v>
      </c>
      <c r="L6" t="str">
        <f>_xlfn.CONCAT("[",VLOOKUP(B6,'Index Web'!A$3:N$234,14,FALSE),"]")</f>
        <v>["Cuaresma","Antiguo Testamento"]</v>
      </c>
      <c r="M6" t="s">
        <v>951</v>
      </c>
      <c r="N6" t="str">
        <f>_xlfn.CONCAT("""/resucito/src/index.html?canto=",VLOOKUP(B6,'Index Web'!A$3:N$234,13,FALSE),"""")</f>
        <v>"/resucito/src/index.html?canto=atilevantomisojos"</v>
      </c>
      <c r="O6" t="s">
        <v>952</v>
      </c>
      <c r="P6" t="str">
        <f>_xlfn.CONCAT("""",VLOOKUP(B6,'Index Web'!A$3:O$234,15,FALSE)," ",VLOOKUP(B6,'Index Web'!A$3:O$234,13,FALSE),"""","},")</f>
        <v>"a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atilevantomisojos"},</v>
      </c>
      <c r="Q6" t="str">
        <f t="shared" si="0"/>
        <v>{id:4,title: "A ti levanto mis ojos", subtitle: "Salmo 123 (122)", category: "Precatecumenado", moments: ["Cuaresma","Antiguo Testamento"], url: "/resucito/src/index.html?canto=atilevantomisojos", content: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atilevantomisojos"},</v>
      </c>
    </row>
    <row r="7" spans="2:86" x14ac:dyDescent="0.35">
      <c r="B7" s="26">
        <v>4</v>
      </c>
      <c r="C7" t="s">
        <v>261</v>
      </c>
      <c r="D7">
        <f>VLOOKUP(B7,'Index Web'!A$3:L$234,2,FALSE)</f>
        <v>5</v>
      </c>
      <c r="E7" t="s">
        <v>947</v>
      </c>
      <c r="F7" t="str">
        <f>_xlfn.CONCAT("""",VLOOKUP(B7,'Index Web'!A$3:L$234,3,FALSE),"""")</f>
        <v>"A ti, Señor, en mi clamor imploro"</v>
      </c>
      <c r="G7" t="s">
        <v>948</v>
      </c>
      <c r="H7" t="str">
        <f>_xlfn.CONCAT("""",VLOOKUP(B7,'Index Web'!A$3:L$234,4,FALSE),"""")</f>
        <v>"Salmo 142 (141)"</v>
      </c>
      <c r="I7" t="s">
        <v>949</v>
      </c>
      <c r="J7" t="str">
        <f>_xlfn.CONCAT("""",VLOOKUP(B7,'Index Web'!A$3:L$234,5,FALSE),"""")</f>
        <v>"Precatecumenado"</v>
      </c>
      <c r="K7" t="s">
        <v>950</v>
      </c>
      <c r="L7" t="str">
        <f>_xlfn.CONCAT("[",VLOOKUP(B7,'Index Web'!A$3:N$234,14,FALSE),"]")</f>
        <v>["Cuaresma","Antiguo Testamento"]</v>
      </c>
      <c r="M7" t="s">
        <v>951</v>
      </c>
      <c r="N7" t="str">
        <f>_xlfn.CONCAT("""/resucito/src/index.html?canto=",VLOOKUP(B7,'Index Web'!A$3:N$234,13,FALSE),"""")</f>
        <v>"/resucito/src/index.html?canto=atisenorenmiclamorimploro"</v>
      </c>
      <c r="O7" t="s">
        <v>952</v>
      </c>
      <c r="P7" t="str">
        <f>_xlfn.CONCAT("""",VLOOKUP(B7,'Index Web'!A$3:O$234,15,FALSE)," ",VLOOKUP(B7,'Index Web'!A$3:O$234,13,FALSE),"""","},")</f>
        <v>"a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atisenorenmiclamorimploro"},</v>
      </c>
      <c r="Q7" t="str">
        <f t="shared" si="0"/>
        <v>{id:5,title: "A ti, Señor, en mi clamor imploro", subtitle: "Salmo 142 (141)", category: "Precatecumenado", moments: ["Cuaresma","Antiguo Testamento"], url: "/resucito/src/index.html?canto=atisenorenmiclamorimploro", content: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atisenorenmiclamorimploro"},</v>
      </c>
    </row>
    <row r="8" spans="2:86" x14ac:dyDescent="0.35">
      <c r="B8" s="25">
        <v>5</v>
      </c>
      <c r="C8" t="s">
        <v>261</v>
      </c>
      <c r="D8">
        <f>VLOOKUP(B8,'Index Web'!A$3:L$234,2,FALSE)</f>
        <v>6</v>
      </c>
      <c r="E8" t="s">
        <v>947</v>
      </c>
      <c r="F8" t="str">
        <f>_xlfn.CONCAT("""",VLOOKUP(B8,'Index Web'!A$3:L$234,3,FALSE),"""")</f>
        <v>"A ti, Señor, levanto mi alma"</v>
      </c>
      <c r="G8" t="s">
        <v>948</v>
      </c>
      <c r="H8" t="str">
        <f>_xlfn.CONCAT("""",VLOOKUP(B8,'Index Web'!A$3:L$234,4,FALSE),"""")</f>
        <v>"Salmo 25 (24)"</v>
      </c>
      <c r="I8" t="s">
        <v>949</v>
      </c>
      <c r="J8" t="str">
        <f>_xlfn.CONCAT("""",VLOOKUP(B8,'Index Web'!A$3:L$234,5,FALSE),"""")</f>
        <v>"Precatecumenado"</v>
      </c>
      <c r="K8" t="s">
        <v>950</v>
      </c>
      <c r="L8" t="str">
        <f>_xlfn.CONCAT("[",VLOOKUP(B8,'Index Web'!A$3:N$234,14,FALSE),"]")</f>
        <v>["Cuaresma","Antiguo Testamento"]</v>
      </c>
      <c r="M8" t="s">
        <v>951</v>
      </c>
      <c r="N8" t="str">
        <f>_xlfn.CONCAT("""/resucito/src/index.html?canto=",VLOOKUP(B8,'Index Web'!A$3:N$234,13,FALSE),"""")</f>
        <v>"/resucito/src/index.html?canto=atisenorlevantomialma"</v>
      </c>
      <c r="O8" t="s">
        <v>952</v>
      </c>
      <c r="P8" t="str">
        <f>_xlfn.CONCAT("""",VLOOKUP(B8,'Index Web'!A$3:O$234,15,FALSE)," ",VLOOKUP(B8,'Index Web'!A$3:O$234,13,FALSE),"""","},")</f>
        <v>"a ti señor, levanto mi alma: salmo 25 (24): a ti, señor, levanto mi alma, a ti, oh Dios mío. en ti confío, señor, no triunfen sobre mí mis enemigos. muéstrame, señor, tu camino, enséñame, señor, tu sendero. a ti, señor, levanto mi alma  acuérdate, señor, de tu ternura, de tu inmensa compasión, que son de siempre. de mis pecados, señor, no te acuerdes, acuérdate, señor, que eres misericordia. rocíame, señor, de tu misericordia. sumérgeme, señor, en tu misericordia. a ti, señor, levanto mi alma   atisenorlevantomialma"},</v>
      </c>
      <c r="Q8" t="str">
        <f t="shared" si="0"/>
        <v>{id:6,title: "A ti, Señor, levanto mi alma", subtitle: "Salmo 25 (24)", category: "Precatecumenado", moments: ["Cuaresma","Antiguo Testamento"], url: "/resucito/src/index.html?canto=atisenorlevantomialma", content: "a ti señor, levanto mi alma: salmo 25 (24): a ti, señor, levanto mi alma, a ti, oh Dios mío. en ti confío, señor, no triunfen sobre mí mis enemigos. muéstrame, señor, tu camino, enséñame, señor, tu sendero. a ti, señor, levanto mi alma  acuérdate, señor, de tu ternura, de tu inmensa compasión, que son de siempre. de mis pecados, señor, no te acuerdes, acuérdate, señor, que eres misericordia. rocíame, señor, de tu misericordia. sumérgeme, señor, en tu misericordia. a ti, señor, levanto mi alma   atisenorlevantomialma"},</v>
      </c>
    </row>
    <row r="9" spans="2:86" x14ac:dyDescent="0.35">
      <c r="B9" s="26">
        <v>6</v>
      </c>
      <c r="C9" t="s">
        <v>261</v>
      </c>
      <c r="D9">
        <f>VLOOKUP(B9,'Index Web'!A$3:L$234,2,FALSE)</f>
        <v>7</v>
      </c>
      <c r="E9" t="s">
        <v>947</v>
      </c>
      <c r="F9" t="str">
        <f>_xlfn.CONCAT("""",VLOOKUP(B9,'Index Web'!A$3:L$234,3,FALSE),"""")</f>
        <v>"A ti, Señor, se debe la alabanza en Sión"</v>
      </c>
      <c r="G9" t="s">
        <v>948</v>
      </c>
      <c r="H9" t="str">
        <f>_xlfn.CONCAT("""",VLOOKUP(B9,'Index Web'!A$3:L$234,4,FALSE),"""")</f>
        <v>"Salmo 65 (64)"</v>
      </c>
      <c r="I9" t="s">
        <v>949</v>
      </c>
      <c r="J9" t="str">
        <f>_xlfn.CONCAT("""",VLOOKUP(B9,'Index Web'!A$3:L$234,5,FALSE),"""")</f>
        <v>"Precatecumenado"</v>
      </c>
      <c r="K9" t="s">
        <v>950</v>
      </c>
      <c r="L9" t="str">
        <f>_xlfn.CONCAT("[",VLOOKUP(B9,'Index Web'!A$3:N$234,14,FALSE),"]")</f>
        <v>["Cuaresma","Antiguo Testamento"]</v>
      </c>
      <c r="M9" t="s">
        <v>951</v>
      </c>
      <c r="N9" t="str">
        <f>_xlfn.CONCAT("""/resucito/src/index.html?canto=",VLOOKUP(B9,'Index Web'!A$3:N$234,13,FALSE),"""")</f>
        <v>"/resucito/src/index.html?canto=atisenorsedebelaalabanzaension"</v>
      </c>
      <c r="O9" t="s">
        <v>952</v>
      </c>
      <c r="P9" t="str">
        <f>_xlfn.CONCAT("""",VLOOKUP(B9,'Index Web'!A$3:O$234,15,FALSE)," ",VLOOKUP(B9,'Index Web'!A$3:O$234,13,FALSE),"""","},")</f>
        <v>"salmo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nos saciaremos de los bienes de tu casa, de la santidad de tu templo. con los prodigios de tu amor tú nos hablas, con los portentos de tu justicia nos respondes. a ti que escuchas la oración, viene todo mortal, viene todo mortal. a ti que escuchas la oración atisenorsedebelaalabanzaension"},</v>
      </c>
      <c r="Q9" t="str">
        <f t="shared" si="0"/>
        <v>{id:7,title: "A ti, Señor, se debe la alabanza en Sión", subtitle: "Salmo 65 (64)", category: "Precatecumenado", moments: ["Cuaresma","Antiguo Testamento"], url: "/resucito/src/index.html?canto=atisenorsedebelaalabanzaension", content: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nos saciaremos de los bienes de tu casa, de la santidad de tu templo. con los prodigios de tu amor tú nos hablas, con los portentos de tu justicia nos respondes. a ti que escuchas la oración, viene todo mortal, viene todo mortal. a ti que escuchas la oración atisenorsedebelaalabanzaension"},</v>
      </c>
    </row>
    <row r="10" spans="2:86" x14ac:dyDescent="0.35">
      <c r="B10" s="25">
        <v>7</v>
      </c>
      <c r="C10" t="s">
        <v>261</v>
      </c>
      <c r="D10">
        <f>VLOOKUP(B10,'Index Web'!A$3:L$234,2,FALSE)</f>
        <v>8</v>
      </c>
      <c r="E10" t="s">
        <v>947</v>
      </c>
      <c r="F10" t="str">
        <f>_xlfn.CONCAT("""",VLOOKUP(B10,'Index Web'!A$3:L$234,3,FALSE),"""")</f>
        <v>"Abbá, Padre"</v>
      </c>
      <c r="G10" t="s">
        <v>948</v>
      </c>
      <c r="H10" t="str">
        <f>_xlfn.CONCAT("""",VLOOKUP(B10,'Index Web'!A$3:L$234,4,FALSE),"""")</f>
        <v>"Romanos 8,15–17"</v>
      </c>
      <c r="I10" t="s">
        <v>949</v>
      </c>
      <c r="J10" t="str">
        <f>_xlfn.CONCAT("""",VLOOKUP(B10,'Index Web'!A$3:L$234,5,FALSE),"""")</f>
        <v>"Precatecumenado"</v>
      </c>
      <c r="K10" t="s">
        <v>950</v>
      </c>
      <c r="L10" t="str">
        <f>_xlfn.CONCAT("[",VLOOKUP(B10,'Index Web'!A$3:N$234,14,FALSE),"]")</f>
        <v>["Pascua","Pentecostés","Nuevo Testamento","Entrada"]</v>
      </c>
      <c r="M10" t="s">
        <v>951</v>
      </c>
      <c r="N10" t="str">
        <f>_xlfn.CONCAT("""/resucito/src/index.html?canto=",VLOOKUP(B10,'Index Web'!A$3:N$234,13,FALSE),"""")</f>
        <v>"/resucito/src/index.html?canto=abbapadre"</v>
      </c>
      <c r="O10" t="s">
        <v>952</v>
      </c>
      <c r="P10" t="str">
        <f>_xlfn.CONCAT("""",VLOOKUP(B10,'Index Web'!A$3:O$234,15,FALSE)," ",VLOOKUP(B10,'Index Web'!A$3:O$234,13,FALSE),"""","},")</f>
        <v>"abbá,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abbapadre"},</v>
      </c>
      <c r="Q10" t="str">
        <f t="shared" si="0"/>
        <v>{id:8,title: "Abbá, Padre", subtitle: "Romanos 8,15–17", category: "Precatecumenado", moments: ["Pascua","Pentecostés","Nuevo Testamento","Entrada"], url: "/resucito/src/index.html?canto=abbapadre", content: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abbapadre"},</v>
      </c>
    </row>
    <row r="11" spans="2:86" x14ac:dyDescent="0.35">
      <c r="B11" s="26">
        <v>8</v>
      </c>
      <c r="C11" t="s">
        <v>261</v>
      </c>
      <c r="D11">
        <f>VLOOKUP(B11,'Index Web'!A$3:L$234,2,FALSE)</f>
        <v>9</v>
      </c>
      <c r="E11" t="s">
        <v>947</v>
      </c>
      <c r="F11" t="str">
        <f>_xlfn.CONCAT("""",VLOOKUP(B11,'Index Web'!A$3:L$234,3,FALSE),"""")</f>
        <v>"Abraham"</v>
      </c>
      <c r="G11" t="s">
        <v>948</v>
      </c>
      <c r="H11" t="str">
        <f>_xlfn.CONCAT("""",VLOOKUP(B11,'Index Web'!A$3:L$234,4,FALSE),"""")</f>
        <v>"Génesis 18,1–5 – Teofanía de Mambré"</v>
      </c>
      <c r="I11" t="s">
        <v>949</v>
      </c>
      <c r="J11" t="str">
        <f>_xlfn.CONCAT("""",VLOOKUP(B11,'Index Web'!A$3:L$234,5,FALSE),"""")</f>
        <v>"Precatecumenado"</v>
      </c>
      <c r="K11" t="s">
        <v>950</v>
      </c>
      <c r="L11" t="str">
        <f>_xlfn.CONCAT("[",VLOOKUP(B11,'Index Web'!A$3:N$234,14,FALSE),"]")</f>
        <v>["Entrada","Antiguo Testamento"]</v>
      </c>
      <c r="M11" t="s">
        <v>951</v>
      </c>
      <c r="N11" t="str">
        <f>_xlfn.CONCAT("""/resucito/src/index.html?canto=",VLOOKUP(B11,'Index Web'!A$3:N$234,13,FALSE),"""")</f>
        <v>"/resucito/src/index.html?canto=abraham"</v>
      </c>
      <c r="O11" t="s">
        <v>952</v>
      </c>
      <c r="P11" t="str">
        <f>_xlfn.CONCAT("""",VLOOKUP(B11,'Index Web'!A$3:O$234,15,FALSE)," ",VLOOKUP(B11,'Index Web'!A$3:O$234,13,FALSE),"""","},")</f>
        <v>"abraham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abraham"},</v>
      </c>
      <c r="Q11" t="str">
        <f t="shared" si="0"/>
        <v>{id:9,title: "Abraham", subtitle: "Génesis 18,1–5 – Teofanía de Mambré", category: "Precatecumenado", moments: ["Entrada","Antiguo Testamento"], url: "/resucito/src/index.html?canto=abraham", content: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abraham"},</v>
      </c>
    </row>
    <row r="12" spans="2:86" x14ac:dyDescent="0.35">
      <c r="B12" s="27">
        <v>179</v>
      </c>
      <c r="C12" t="s">
        <v>261</v>
      </c>
      <c r="D12">
        <f>VLOOKUP(B12,'Index Web'!A$3:L$234,2,FALSE)</f>
        <v>10</v>
      </c>
      <c r="E12" t="s">
        <v>947</v>
      </c>
      <c r="F12" t="str">
        <f>_xlfn.CONCAT("""",VLOOKUP(B12,'Index Web'!A$3:L$234,3,FALSE),"""")</f>
        <v>"Aclamaciones a la oración de los fieles"</v>
      </c>
      <c r="G12" t="s">
        <v>948</v>
      </c>
      <c r="H12" t="str">
        <f>_xlfn.CONCAT("""",VLOOKUP(B12,'Index Web'!A$3:L$234,4,FALSE),"""")</f>
        <v>"Respuestas a las oraciones de los fieles, Modelo I, II, III, IV"</v>
      </c>
      <c r="I12" t="s">
        <v>949</v>
      </c>
      <c r="J12" t="str">
        <f>_xlfn.CONCAT("""",VLOOKUP(B12,'Index Web'!A$3:L$234,5,FALSE),"""")</f>
        <v>"Liturgia"</v>
      </c>
      <c r="K12" t="s">
        <v>950</v>
      </c>
      <c r="L12" t="str">
        <f>_xlfn.CONCAT("[",VLOOKUP(B12,'Index Web'!A$3:N$234,14,FALSE),"]")</f>
        <v>[""]</v>
      </c>
      <c r="M12" t="s">
        <v>951</v>
      </c>
      <c r="N12" t="str">
        <f>_xlfn.CONCAT("""/resucito/src/index.html?canto=",VLOOKUP(B12,'Index Web'!A$3:N$234,13,FALSE),"""")</f>
        <v>"/resucito/src/index.html?canto=aclamacionesalaoraciondelosfieles"</v>
      </c>
      <c r="O12" t="s">
        <v>952</v>
      </c>
      <c r="P12" t="str">
        <f>_xlfn.CONCAT("""",VLOOKUP(B12,'Index Web'!A$3:O$234,15,FALSE)," ",VLOOKUP(B12,'Index Web'!A$3:O$234,13,FALSE),"""","},")</f>
        <v>"cánticos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aclamacionesalaoraciondelosfieles"},</v>
      </c>
      <c r="Q12" t="str">
        <f t="shared" si="0"/>
        <v>{id:10,title: "Aclamaciones a la oración de los fieles", subtitle: "Respuestas a las oraciones de los fieles, Modelo I, II, III, IV", category: "Liturgia", moments: [""], url: "/resucito/src/index.html?canto=aclamacionesalaoraciondelosfieles", content: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aclamacionesalaoraciondelosfieles"},</v>
      </c>
    </row>
    <row r="13" spans="2:86" x14ac:dyDescent="0.35">
      <c r="B13" s="26">
        <v>9</v>
      </c>
      <c r="C13" t="s">
        <v>261</v>
      </c>
      <c r="D13">
        <f>VLOOKUP(B13,'Index Web'!A$3:L$234,2,FALSE)</f>
        <v>11</v>
      </c>
      <c r="E13" t="s">
        <v>947</v>
      </c>
      <c r="F13" t="str">
        <f>_xlfn.CONCAT("""",VLOOKUP(B13,'Index Web'!A$3:L$234,3,FALSE),"""")</f>
        <v>"Aclamad al Señor"</v>
      </c>
      <c r="G13" t="s">
        <v>948</v>
      </c>
      <c r="H13" t="str">
        <f>_xlfn.CONCAT("""",VLOOKUP(B13,'Index Web'!A$3:L$234,4,FALSE),"""")</f>
        <v>"Salmo 100 (99)"</v>
      </c>
      <c r="I13" t="s">
        <v>949</v>
      </c>
      <c r="J13" t="str">
        <f>_xlfn.CONCAT("""",VLOOKUP(B13,'Index Web'!A$3:L$234,5,FALSE),"""")</f>
        <v>"Precatecumenado"</v>
      </c>
      <c r="K13" t="s">
        <v>950</v>
      </c>
      <c r="L13" t="str">
        <f>_xlfn.CONCAT("[",VLOOKUP(B13,'Index Web'!A$3:N$234,14,FALSE),"]")</f>
        <v>["Entrada","Antiguo Testamento"]</v>
      </c>
      <c r="M13" t="s">
        <v>951</v>
      </c>
      <c r="N13" t="str">
        <f>_xlfn.CONCAT("""/resucito/src/index.html?canto=",VLOOKUP(B13,'Index Web'!A$3:N$234,13,FALSE),"""")</f>
        <v>"/resucito/src/index.html?canto=aclamadalsenor"</v>
      </c>
      <c r="O13" t="s">
        <v>952</v>
      </c>
      <c r="P13" t="str">
        <f>_xlfn.CONCAT("""",VLOOKUP(B13,'Index Web'!A$3:O$234,15,FALSE)," ",VLOOKUP(B13,'Index Web'!A$3:O$234,13,FALSE),"""","},")</f>
        <v>"aclamad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aclamadalsenor"},</v>
      </c>
      <c r="Q13" t="str">
        <f t="shared" si="0"/>
        <v>{id:11,title: "Aclamad al Señor", subtitle: "Salmo 100 (99)", category: "Precatecumenado", moments: ["Entrada","Antiguo Testamento"], url: "/resucito/src/index.html?canto=aclamadalsenor", content: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aclamadalsenor"},</v>
      </c>
    </row>
    <row r="14" spans="2:86" x14ac:dyDescent="0.35">
      <c r="B14" s="28">
        <v>238</v>
      </c>
      <c r="C14" t="s">
        <v>261</v>
      </c>
      <c r="D14">
        <f>VLOOKUP(B14,'Index Web'!A$3:L$234,2,FALSE)</f>
        <v>12</v>
      </c>
      <c r="E14" t="s">
        <v>947</v>
      </c>
      <c r="F14" t="str">
        <f>_xlfn.CONCAT("""",VLOOKUP(B14,'Index Web'!A$3:L$234,3,FALSE),"""")</f>
        <v>"Adónde te escondiste, amado "</v>
      </c>
      <c r="G14" t="s">
        <v>948</v>
      </c>
      <c r="H14" t="str">
        <f>_xlfn.CONCAT("""",VLOOKUP(B14,'Index Web'!A$3:L$234,4,FALSE),"""")</f>
        <v>"Cántico espiritual (San Juan de la Cruz) "</v>
      </c>
      <c r="I14" t="s">
        <v>949</v>
      </c>
      <c r="J14" t="str">
        <f>_xlfn.CONCAT("""",VLOOKUP(B14,'Index Web'!A$3:L$234,5,FALSE),"""")</f>
        <v>"Eleccion"</v>
      </c>
      <c r="K14" t="s">
        <v>950</v>
      </c>
      <c r="L14" t="str">
        <f>_xlfn.CONCAT("[",VLOOKUP(B14,'Index Web'!A$3:N$234,14,FALSE),"]")</f>
        <v>[""]</v>
      </c>
      <c r="M14" t="s">
        <v>951</v>
      </c>
      <c r="N14" t="str">
        <f>_xlfn.CONCAT("""/resucito/src/index.html?canto=",VLOOKUP(B14,'Index Web'!A$3:N$234,13,FALSE),"""")</f>
        <v>"/resucito/src/index.html?canto=adondeteescondisteamado"</v>
      </c>
      <c r="O14" t="s">
        <v>952</v>
      </c>
      <c r="P14" t="str">
        <f>_xlfn.CONCAT("""",VLOOKUP(B14,'Index Web'!A$3:O$234,15,FALSE)," ",VLOOKUP(B14,'Index Web'!A$3:O$234,13,FALSE),"""","},")</f>
        <v>"adónde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adondeteescondisteamado"},</v>
      </c>
      <c r="Q14" t="str">
        <f t="shared" si="0"/>
        <v>{id:12,title: "Adónde te escondiste, amado ", subtitle: "Cántico espiritual (San Juan de la Cruz) ", category: "Eleccion", moments: [""], url: "/resucito/src/index.html?canto=adondeteescondisteamado", content: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adondeteescondisteamado"},</v>
      </c>
    </row>
    <row r="15" spans="2:86" x14ac:dyDescent="0.35">
      <c r="B15" s="26">
        <v>10</v>
      </c>
      <c r="C15" t="s">
        <v>261</v>
      </c>
      <c r="D15">
        <f>VLOOKUP(B15,'Index Web'!A$3:L$234,2,FALSE)</f>
        <v>13</v>
      </c>
      <c r="E15" t="s">
        <v>947</v>
      </c>
      <c r="F15" t="str">
        <f>_xlfn.CONCAT("""",VLOOKUP(B15,'Index Web'!A$3:L$234,3,FALSE),"""")</f>
        <v>"Al despertar"</v>
      </c>
      <c r="G15" t="s">
        <v>948</v>
      </c>
      <c r="H15" t="str">
        <f>_xlfn.CONCAT("""",VLOOKUP(B15,'Index Web'!A$3:L$234,4,FALSE),"""")</f>
        <v>"Salmo 17 (16) "</v>
      </c>
      <c r="I15" t="s">
        <v>949</v>
      </c>
      <c r="J15" t="str">
        <f>_xlfn.CONCAT("""",VLOOKUP(B15,'Index Web'!A$3:L$234,5,FALSE),"""")</f>
        <v>"Precatecumenado"</v>
      </c>
      <c r="K15" t="s">
        <v>950</v>
      </c>
      <c r="L15" t="str">
        <f>_xlfn.CONCAT("[",VLOOKUP(B15,'Index Web'!A$3:N$234,14,FALSE),"]")</f>
        <v>["Cuaresma","Antiguo Testamento"]</v>
      </c>
      <c r="M15" t="s">
        <v>951</v>
      </c>
      <c r="N15" t="str">
        <f>_xlfn.CONCAT("""/resucito/src/index.html?canto=",VLOOKUP(B15,'Index Web'!A$3:N$234,13,FALSE),"""")</f>
        <v>"/resucito/src/index.html?canto=aldespertar"</v>
      </c>
      <c r="O15" t="s">
        <v>952</v>
      </c>
      <c r="P15" t="str">
        <f>_xlfn.CONCAT("""",VLOOKUP(B15,'Index Web'!A$3:O$234,15,FALSE)," ",VLOOKUP(B15,'Index Web'!A$3:O$234,13,FALSE),"""","},")</f>
        <v>"al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aldespertar"},</v>
      </c>
      <c r="Q15" t="str">
        <f t="shared" si="0"/>
        <v>{id:13,title: "Al despertar", subtitle: "Salmo 17 (16) ", category: "Precatecumenado", moments: ["Cuaresma","Antiguo Testamento"], url: "/resucito/src/index.html?canto=aldespertar", content: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aldespertar"},</v>
      </c>
    </row>
    <row r="16" spans="2:86" x14ac:dyDescent="0.35">
      <c r="B16" s="25">
        <v>11</v>
      </c>
      <c r="C16" t="s">
        <v>261</v>
      </c>
      <c r="D16">
        <f>VLOOKUP(B16,'Index Web'!A$3:L$234,2,FALSE)</f>
        <v>14</v>
      </c>
      <c r="E16" t="s">
        <v>947</v>
      </c>
      <c r="F16" t="str">
        <f>_xlfn.CONCAT("""",VLOOKUP(B16,'Index Web'!A$3:L$234,3,FALSE),"""")</f>
        <v>"Alabad al Señor en el cielo "</v>
      </c>
      <c r="G16" t="s">
        <v>948</v>
      </c>
      <c r="H16" t="str">
        <f>_xlfn.CONCAT("""",VLOOKUP(B16,'Index Web'!A$3:L$234,4,FALSE),"""")</f>
        <v>"Salmo 148 "</v>
      </c>
      <c r="I16" t="s">
        <v>949</v>
      </c>
      <c r="J16" t="str">
        <f>_xlfn.CONCAT("""",VLOOKUP(B16,'Index Web'!A$3:L$234,5,FALSE),"""")</f>
        <v>"Precatecumenado"</v>
      </c>
      <c r="K16" t="s">
        <v>950</v>
      </c>
      <c r="L16" t="str">
        <f>_xlfn.CONCAT("[",VLOOKUP(B16,'Index Web'!A$3:N$234,14,FALSE),"]")</f>
        <v>["Antiguo Testamento"]</v>
      </c>
      <c r="M16" t="s">
        <v>951</v>
      </c>
      <c r="N16" t="str">
        <f>_xlfn.CONCAT("""/resucito/src/index.html?canto=",VLOOKUP(B16,'Index Web'!A$3:N$234,13,FALSE),"""")</f>
        <v>"/resucito/src/index.html?canto=alabadalsenorenelcielo"</v>
      </c>
      <c r="O16" t="s">
        <v>952</v>
      </c>
      <c r="P16" t="str">
        <f>_xlfn.CONCAT("""",VLOOKUP(B16,'Index Web'!A$3:O$234,15,FALSE)," ",VLOOKUP(B16,'Index Web'!A$3:O$234,13,FALSE),"""","},")</f>
        <v>"alabad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alabadalsenorenelcielo"},</v>
      </c>
      <c r="Q16" t="str">
        <f t="shared" si="0"/>
        <v>{id:14,title: "Alabad al Señor en el cielo ", subtitle: "Salmo 148 ", category: "Precatecumenado", moments: ["Antiguo Testamento"], url: "/resucito/src/index.html?canto=alabadalsenorenelcielo", content: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alabadalsenorenelcielo"},</v>
      </c>
    </row>
    <row r="17" spans="2:17" x14ac:dyDescent="0.35">
      <c r="B17" s="26">
        <v>12</v>
      </c>
      <c r="C17" t="s">
        <v>261</v>
      </c>
      <c r="D17">
        <f>VLOOKUP(B17,'Index Web'!A$3:L$234,2,FALSE)</f>
        <v>15</v>
      </c>
      <c r="E17" t="s">
        <v>947</v>
      </c>
      <c r="F17" t="str">
        <f>_xlfn.CONCAT("""",VLOOKUP(B17,'Index Web'!A$3:L$234,3,FALSE),"""")</f>
        <v>"Alegría, ha nacido el Salvador"</v>
      </c>
      <c r="G17" t="s">
        <v>948</v>
      </c>
      <c r="H17" t="str">
        <f>_xlfn.CONCAT("""",VLOOKUP(B17,'Index Web'!A$3:L$234,4,FALSE),"""")</f>
        <v>"Villancico (Kiko Argüello)"</v>
      </c>
      <c r="I17" t="s">
        <v>949</v>
      </c>
      <c r="J17" t="str">
        <f>_xlfn.CONCAT("""",VLOOKUP(B17,'Index Web'!A$3:L$234,5,FALSE),"""")</f>
        <v>"Precatecumenado"</v>
      </c>
      <c r="K17" t="s">
        <v>950</v>
      </c>
      <c r="L17" t="str">
        <f>_xlfn.CONCAT("[",VLOOKUP(B17,'Index Web'!A$3:N$234,14,FALSE),"]")</f>
        <v>["Adviento","Navidad","Niños"]</v>
      </c>
      <c r="M17" t="s">
        <v>951</v>
      </c>
      <c r="N17" t="str">
        <f>_xlfn.CONCAT("""/resucito/src/index.html?canto=",VLOOKUP(B17,'Index Web'!A$3:N$234,13,FALSE),"""")</f>
        <v>"/resucito/src/index.html?canto=alegriahanacidoelsalvador"</v>
      </c>
      <c r="O17" t="s">
        <v>952</v>
      </c>
      <c r="P17" t="str">
        <f>_xlfn.CONCAT("""",VLOOKUP(B17,'Index Web'!A$3:O$234,15,FALSE)," ",VLOOKUP(B17,'Index Web'!A$3:O$234,13,FALSE),"""","},")</f>
        <v>"alegría,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alegriahanacidoelsalvador"},</v>
      </c>
      <c r="Q17" t="str">
        <f t="shared" si="0"/>
        <v>{id:15,title: "Alegría, ha nacido el Salvador", subtitle: "Villancico (Kiko Argüello)", category: "Precatecumenado", moments: ["Adviento","Navidad","Niños"], url: "/resucito/src/index.html?canto=alegriahanacidoelsalvador", content: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alegriahanacidoelsalvador"},</v>
      </c>
    </row>
    <row r="18" spans="2:17" x14ac:dyDescent="0.35">
      <c r="B18" s="29">
        <v>180</v>
      </c>
      <c r="C18" t="s">
        <v>261</v>
      </c>
      <c r="D18">
        <f>VLOOKUP(B18,'Index Web'!A$3:L$234,2,FALSE)</f>
        <v>16</v>
      </c>
      <c r="E18" t="s">
        <v>947</v>
      </c>
      <c r="F18" t="str">
        <f>_xlfn.CONCAT("""",VLOOKUP(B18,'Index Web'!A$3:L$234,3,FALSE),"""")</f>
        <v>"Aleluya interleccional"</v>
      </c>
      <c r="G18" t="s">
        <v>948</v>
      </c>
      <c r="H18" t="str">
        <f>_xlfn.CONCAT("""",VLOOKUP(B18,'Index Web'!A$3:L$234,4,FALSE),"""")</f>
        <v>"Modelo I, II, III"</v>
      </c>
      <c r="I18" t="s">
        <v>949</v>
      </c>
      <c r="J18" t="str">
        <f>_xlfn.CONCAT("""",VLOOKUP(B18,'Index Web'!A$3:L$234,5,FALSE),"""")</f>
        <v>"Liturgia"</v>
      </c>
      <c r="K18" t="s">
        <v>950</v>
      </c>
      <c r="L18" t="str">
        <f>_xlfn.CONCAT("[",VLOOKUP(B18,'Index Web'!A$3:N$234,14,FALSE),"]")</f>
        <v>[""]</v>
      </c>
      <c r="M18" t="s">
        <v>951</v>
      </c>
      <c r="N18" t="str">
        <f>_xlfn.CONCAT("""/resucito/src/index.html?canto=",VLOOKUP(B18,'Index Web'!A$3:N$234,13,FALSE),"""")</f>
        <v>"/resucito/src/index.html?canto=aleluyainterleccional"</v>
      </c>
      <c r="O18" t="s">
        <v>952</v>
      </c>
      <c r="P18" t="str">
        <f>_xlfn.CONCAT("""",VLOOKUP(B18,'Index Web'!A$3:O$234,15,FALSE)," ",VLOOKUP(B18,'Index Web'!A$3:O$234,13,FALSE),"""","},")</f>
        <v>"aleluya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aleluyainterleccional"},</v>
      </c>
      <c r="Q18" t="str">
        <f t="shared" si="0"/>
        <v>{id:16,title: "Aleluya interleccional", subtitle: "Modelo I, II, III", category: "Liturgia", moments: [""], url: "/resucito/src/index.html?canto=aleluyainterleccional", content: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aleluyainterleccional"},</v>
      </c>
    </row>
    <row r="19" spans="2:17" x14ac:dyDescent="0.35">
      <c r="B19" s="27">
        <v>181</v>
      </c>
      <c r="C19" t="s">
        <v>261</v>
      </c>
      <c r="D19">
        <f>VLOOKUP(B19,'Index Web'!A$3:L$234,2,FALSE)</f>
        <v>17</v>
      </c>
      <c r="E19" t="s">
        <v>947</v>
      </c>
      <c r="F19" t="str">
        <f>_xlfn.CONCAT("""",VLOOKUP(B19,'Index Web'!A$3:L$234,3,FALSE),"""")</f>
        <v>"Aleluya Pascual"</v>
      </c>
      <c r="G19" t="s">
        <v>948</v>
      </c>
      <c r="H19" t="str">
        <f>_xlfn.CONCAT("""",VLOOKUP(B19,'Index Web'!A$3:L$234,4,FALSE),"""")</f>
        <v>"Apropiado para el tiempo Pascual"</v>
      </c>
      <c r="I19" t="s">
        <v>949</v>
      </c>
      <c r="J19" t="str">
        <f>_xlfn.CONCAT("""",VLOOKUP(B19,'Index Web'!A$3:L$234,5,FALSE),"""")</f>
        <v>"Liturgia"</v>
      </c>
      <c r="K19" t="s">
        <v>950</v>
      </c>
      <c r="L19" t="str">
        <f>_xlfn.CONCAT("[",VLOOKUP(B19,'Index Web'!A$3:N$234,14,FALSE),"]")</f>
        <v>["Pascua"]</v>
      </c>
      <c r="M19" t="s">
        <v>951</v>
      </c>
      <c r="N19" t="str">
        <f>_xlfn.CONCAT("""/resucito/src/index.html?canto=",VLOOKUP(B19,'Index Web'!A$3:N$234,13,FALSE),"""")</f>
        <v>"/resucito/src/index.html?canto=aleluyapascual"</v>
      </c>
      <c r="O19" t="s">
        <v>952</v>
      </c>
      <c r="P19" t="str">
        <f>_xlfn.CONCAT("""",VLOOKUP(B19,'Index Web'!A$3:O$234,15,FALSE)," ",VLOOKUP(B19,'Index Web'!A$3:O$234,13,FALSE),"""","},")</f>
        <v>"aleluya Pascual cristo jesús ha resucitado. aleluya. aleluyapascual"},</v>
      </c>
      <c r="Q19" t="str">
        <f t="shared" si="0"/>
        <v>{id:17,title: "Aleluya Pascual", subtitle: "Apropiado para el tiempo Pascual", category: "Liturgia", moments: ["Pascua"], url: "/resucito/src/index.html?canto=aleluyapascual", content: "aleluya Pascual cristo jesús ha resucitado. aleluya. aleluyapascual"},</v>
      </c>
    </row>
    <row r="20" spans="2:17" x14ac:dyDescent="0.35">
      <c r="B20" s="25">
        <v>13</v>
      </c>
      <c r="C20" t="s">
        <v>261</v>
      </c>
      <c r="D20">
        <f>VLOOKUP(B20,'Index Web'!A$3:L$234,2,FALSE)</f>
        <v>18</v>
      </c>
      <c r="E20" t="s">
        <v>947</v>
      </c>
      <c r="F20" t="str">
        <f>_xlfn.CONCAT("""",VLOOKUP(B20,'Index Web'!A$3:L$234,3,FALSE),"""")</f>
        <v>"Aleluya, Alabad al Señor "</v>
      </c>
      <c r="G20" t="s">
        <v>948</v>
      </c>
      <c r="H20" t="str">
        <f>_xlfn.CONCAT("""",VLOOKUP(B20,'Index Web'!A$3:L$234,4,FALSE),"""")</f>
        <v>"Salmo 150"</v>
      </c>
      <c r="I20" t="s">
        <v>949</v>
      </c>
      <c r="J20" t="str">
        <f>_xlfn.CONCAT("""",VLOOKUP(B20,'Index Web'!A$3:L$234,5,FALSE),"""")</f>
        <v>"Precatecumenado"</v>
      </c>
      <c r="K20" t="s">
        <v>950</v>
      </c>
      <c r="L20" t="str">
        <f>_xlfn.CONCAT("[",VLOOKUP(B20,'Index Web'!A$3:N$234,14,FALSE),"]")</f>
        <v>["Antiguo Testamento"]</v>
      </c>
      <c r="M20" t="s">
        <v>951</v>
      </c>
      <c r="N20" t="str">
        <f>_xlfn.CONCAT("""/resucito/src/index.html?canto=",VLOOKUP(B20,'Index Web'!A$3:N$234,13,FALSE),"""")</f>
        <v>"/resucito/src/index.html?canto=aleluyaalabadalsenor"</v>
      </c>
      <c r="O20" t="s">
        <v>952</v>
      </c>
      <c r="P20" t="str">
        <f>_xlfn.CONCAT("""",VLOOKUP(B20,'Index Web'!A$3:O$234,15,FALSE)," ",VLOOKUP(B20,'Index Web'!A$3:O$234,13,FALSE),"""","},")</f>
        <v>"aleluya,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aleluyaalabadalsenor"},</v>
      </c>
      <c r="Q20" t="str">
        <f t="shared" si="0"/>
        <v>{id:18,title: "Aleluya, Alabad al Señor ", subtitle: "Salmo 150", category: "Precatecumenado", moments: ["Antiguo Testamento"], url: "/resucito/src/index.html?canto=aleluyaalabadalsenor", content: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aleluyaalabadalsenor"},</v>
      </c>
    </row>
    <row r="21" spans="2:17" x14ac:dyDescent="0.35">
      <c r="B21" s="26">
        <v>14</v>
      </c>
      <c r="C21" t="s">
        <v>261</v>
      </c>
      <c r="D21">
        <f>VLOOKUP(B21,'Index Web'!A$3:L$234,2,FALSE)</f>
        <v>19</v>
      </c>
      <c r="E21" t="s">
        <v>947</v>
      </c>
      <c r="F21" t="str">
        <f>_xlfn.CONCAT("""",VLOOKUP(B21,'Index Web'!A$3:L$234,3,FALSE),"""")</f>
        <v>"Aleluya, bendecid al Señor"</v>
      </c>
      <c r="G21" t="s">
        <v>948</v>
      </c>
      <c r="H21" t="str">
        <f>_xlfn.CONCAT("""",VLOOKUP(B21,'Index Web'!A$3:L$234,4,FALSE),"""")</f>
        <v>"Salmo 1.34 (1.33) - Melodía hebraica"</v>
      </c>
      <c r="I21" t="s">
        <v>949</v>
      </c>
      <c r="J21" t="str">
        <f>_xlfn.CONCAT("""",VLOOKUP(B21,'Index Web'!A$3:L$234,5,FALSE),"""")</f>
        <v>"Precatecumenado"</v>
      </c>
      <c r="K21" t="s">
        <v>950</v>
      </c>
      <c r="L21" t="str">
        <f>_xlfn.CONCAT("[",VLOOKUP(B21,'Index Web'!A$3:N$234,14,FALSE),"]")</f>
        <v>["Pascua","Pentecostés","Paz","Niños","Antiguo Testamento"]</v>
      </c>
      <c r="M21" t="s">
        <v>951</v>
      </c>
      <c r="N21" t="str">
        <f>_xlfn.CONCAT("""/resucito/src/index.html?canto=",VLOOKUP(B21,'Index Web'!A$3:N$234,13,FALSE),"""")</f>
        <v>"/resucito/src/index.html?canto=aleluyabendecidalsenor"</v>
      </c>
      <c r="O21" t="s">
        <v>952</v>
      </c>
      <c r="P21" t="str">
        <f>_xlfn.CONCAT("""",VLOOKUP(B21,'Index Web'!A$3:O$234,15,FALSE)," ",VLOOKUP(B21,'Index Web'!A$3:O$234,13,FALSE),"""","},")</f>
        <v>"aleluya,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aleluyabendecidalsenor"},</v>
      </c>
      <c r="Q21" t="str">
        <f t="shared" si="0"/>
        <v>{id:19,title: "Aleluya, bendecid al Señor", subtitle: "Salmo 1.34 (1.33) - Melodía hebraica", category: "Precatecumenado", moments: ["Pascua","Pentecostés","Paz","Niños","Antiguo Testamento"], url: "/resucito/src/index.html?canto=aleluyabendecidalsenor", content: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aleluyabendecidalsenor"},</v>
      </c>
    </row>
    <row r="22" spans="2:17" x14ac:dyDescent="0.35">
      <c r="B22" s="25">
        <v>15</v>
      </c>
      <c r="C22" t="s">
        <v>261</v>
      </c>
      <c r="D22">
        <f>VLOOKUP(B22,'Index Web'!A$3:L$234,2,FALSE)</f>
        <v>20</v>
      </c>
      <c r="E22" t="s">
        <v>947</v>
      </c>
      <c r="F22" t="str">
        <f>_xlfn.CONCAT("""",VLOOKUP(B22,'Index Web'!A$3:L$234,3,FALSE),"""")</f>
        <v>"Aleluya, ya llegó el Reino"</v>
      </c>
      <c r="G22" t="s">
        <v>948</v>
      </c>
      <c r="H22" t="str">
        <f>_xlfn.CONCAT("""",VLOOKUP(B22,'Index Web'!A$3:L$234,4,FALSE),"""")</f>
        <v>"Apocalipsis 19,6-9"</v>
      </c>
      <c r="I22" t="s">
        <v>949</v>
      </c>
      <c r="J22" t="str">
        <f>_xlfn.CONCAT("""",VLOOKUP(B22,'Index Web'!A$3:L$234,5,FALSE),"""")</f>
        <v>"Precatecumenado"</v>
      </c>
      <c r="K22" t="s">
        <v>950</v>
      </c>
      <c r="L22" t="str">
        <f>_xlfn.CONCAT("[",VLOOKUP(B22,'Index Web'!A$3:N$234,14,FALSE),"]")</f>
        <v>["Pascua","Pentecostés","Nuevo Testamento"]</v>
      </c>
      <c r="M22" t="s">
        <v>951</v>
      </c>
      <c r="N22" t="str">
        <f>_xlfn.CONCAT("""/resucito/src/index.html?canto=",VLOOKUP(B22,'Index Web'!A$3:N$234,13,FALSE),"""")</f>
        <v>"/resucito/src/index.html?canto=aleluyayallegoelreino"</v>
      </c>
      <c r="O22" t="s">
        <v>952</v>
      </c>
      <c r="P22" t="str">
        <f>_xlfn.CONCAT("""",VLOOKUP(B22,'Index Web'!A$3:O$234,15,FALSE)," ",VLOOKUP(B22,'Index Web'!A$3:O$234,13,FALSE),"""","},")</f>
        <v>"aleluya,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aleluyayallegoelreino"},</v>
      </c>
      <c r="Q22" t="str">
        <f t="shared" si="0"/>
        <v>{id:20,title: "Aleluya, ya llegó el Reino", subtitle: "Apocalipsis 19,6-9", category: "Precatecumenado", moments: ["Pascua","Pentecostés","Nuevo Testamento"], url: "/resucito/src/index.html?canto=aleluyayallegoelreino", content: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aleluyayallegoelreino"},</v>
      </c>
    </row>
    <row r="23" spans="2:17" x14ac:dyDescent="0.35">
      <c r="B23" s="26">
        <v>16</v>
      </c>
      <c r="C23" t="s">
        <v>261</v>
      </c>
      <c r="D23">
        <f>VLOOKUP(B23,'Index Web'!A$3:L$234,2,FALSE)</f>
        <v>21</v>
      </c>
      <c r="E23" t="s">
        <v>947</v>
      </c>
      <c r="F23" t="str">
        <f>_xlfn.CONCAT("""",VLOOKUP(B23,'Index Web'!A$3:L$234,3,FALSE),"""")</f>
        <v>"Alzaos puertas"</v>
      </c>
      <c r="G23" t="s">
        <v>948</v>
      </c>
      <c r="H23" t="str">
        <f>_xlfn.CONCAT("""",VLOOKUP(B23,'Index Web'!A$3:L$234,4,FALSE),"""")</f>
        <v>"Salmo 24 (23)"</v>
      </c>
      <c r="I23" t="s">
        <v>949</v>
      </c>
      <c r="J23" t="str">
        <f>_xlfn.CONCAT("""",VLOOKUP(B23,'Index Web'!A$3:L$234,5,FALSE),"""")</f>
        <v>"Precatecumenado"</v>
      </c>
      <c r="K23" t="s">
        <v>950</v>
      </c>
      <c r="L23" t="str">
        <f>_xlfn.CONCAT("[",VLOOKUP(B23,'Index Web'!A$3:N$234,14,FALSE),"]")</f>
        <v>["Entrada","Antiguo Testamento"]</v>
      </c>
      <c r="M23" t="s">
        <v>951</v>
      </c>
      <c r="N23" t="str">
        <f>_xlfn.CONCAT("""/resucito/src/index.html?canto=",VLOOKUP(B23,'Index Web'!A$3:N$234,13,FALSE),"""")</f>
        <v>"/resucito/src/index.html?canto=alzaospuertas"</v>
      </c>
      <c r="O23" t="s">
        <v>952</v>
      </c>
      <c r="P23" t="str">
        <f>_xlfn.CONCAT("""",VLOOKUP(B23,'Index Web'!A$3:O$234,15,FALSE)," ",VLOOKUP(B23,'Index Web'!A$3:O$234,13,FALSE),"""","},")</f>
        <v>"alzaos,puertas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alzaospuertas"},</v>
      </c>
      <c r="Q23" t="str">
        <f t="shared" si="0"/>
        <v>{id:21,title: "Alzaos puertas", subtitle: "Salmo 24 (23)", category: "Precatecumenado", moments: ["Entrada","Antiguo Testamento"], url: "/resucito/src/index.html?canto=alzaospuertas", content: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alzaospuertas"},</v>
      </c>
    </row>
    <row r="24" spans="2:17" x14ac:dyDescent="0.35">
      <c r="B24" s="25">
        <v>17</v>
      </c>
      <c r="C24" t="s">
        <v>261</v>
      </c>
      <c r="D24">
        <f>VLOOKUP(B24,'Index Web'!A$3:L$234,2,FALSE)</f>
        <v>22</v>
      </c>
      <c r="E24" t="s">
        <v>947</v>
      </c>
      <c r="F24" t="str">
        <f>_xlfn.CONCAT("""",VLOOKUP(B24,'Index Web'!A$3:L$234,3,FALSE),"""")</f>
        <v>"Amén, amén, amén"</v>
      </c>
      <c r="G24" t="s">
        <v>948</v>
      </c>
      <c r="H24" t="str">
        <f>_xlfn.CONCAT("""",VLOOKUP(B24,'Index Web'!A$3:L$234,4,FALSE),"""")</f>
        <v>"Apocalipsis 7,12-14 "</v>
      </c>
      <c r="I24" t="s">
        <v>949</v>
      </c>
      <c r="J24" t="str">
        <f>_xlfn.CONCAT("""",VLOOKUP(B24,'Index Web'!A$3:L$234,5,FALSE),"""")</f>
        <v>"Precatecumenado"</v>
      </c>
      <c r="K24" t="s">
        <v>950</v>
      </c>
      <c r="L24" t="str">
        <f>_xlfn.CONCAT("[",VLOOKUP(B24,'Index Web'!A$3:N$234,14,FALSE),"]")</f>
        <v>["Entrada","Nuevo Testamento"]</v>
      </c>
      <c r="M24" t="s">
        <v>951</v>
      </c>
      <c r="N24" t="str">
        <f>_xlfn.CONCAT("""/resucito/src/index.html?canto=",VLOOKUP(B24,'Index Web'!A$3:N$234,13,FALSE),"""")</f>
        <v>"/resucito/src/index.html?canto=amenamenamen"</v>
      </c>
      <c r="O24" t="s">
        <v>952</v>
      </c>
      <c r="P24" t="str">
        <f>_xlfn.CONCAT("""",VLOOKUP(B24,'Index Web'!A$3:O$234,15,FALSE)," ",VLOOKUP(B24,'Index Web'!A$3:O$234,13,FALSE),"""","},")</f>
        <v>"amén,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amenamenamen"},</v>
      </c>
      <c r="Q24" t="str">
        <f t="shared" si="0"/>
        <v>{id:22,title: "Amén, amén, amén", subtitle: "Apocalipsis 7,12-14 ", category: "Precatecumenado", moments: ["Entrada","Nuevo Testamento"], url: "/resucito/src/index.html?canto=amenamenamen", content: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amenamenamen"},</v>
      </c>
    </row>
    <row r="25" spans="2:17" x14ac:dyDescent="0.35">
      <c r="B25" s="26">
        <v>18</v>
      </c>
      <c r="C25" t="s">
        <v>261</v>
      </c>
      <c r="D25">
        <f>VLOOKUP(B25,'Index Web'!A$3:L$234,2,FALSE)</f>
        <v>23</v>
      </c>
      <c r="E25" t="s">
        <v>947</v>
      </c>
      <c r="F25" t="str">
        <f>_xlfn.CONCAT("""",VLOOKUP(B25,'Index Web'!A$3:L$234,3,FALSE),"""")</f>
        <v>"Amo al Señor"</v>
      </c>
      <c r="G25" t="s">
        <v>948</v>
      </c>
      <c r="H25" t="str">
        <f>_xlfn.CONCAT("""",VLOOKUP(B25,'Index Web'!A$3:L$234,4,FALSE),"""")</f>
        <v>"Salmo 116 (114-115)"</v>
      </c>
      <c r="I25" t="s">
        <v>949</v>
      </c>
      <c r="J25" t="str">
        <f>_xlfn.CONCAT("""",VLOOKUP(B25,'Index Web'!A$3:L$234,5,FALSE),"""")</f>
        <v>"Precatecumenado"</v>
      </c>
      <c r="K25" t="s">
        <v>950</v>
      </c>
      <c r="L25" t="str">
        <f>_xlfn.CONCAT("[",VLOOKUP(B25,'Index Web'!A$3:N$234,14,FALSE),"]")</f>
        <v>["Cuaresma","Antiguo Testamento"]</v>
      </c>
      <c r="M25" t="s">
        <v>951</v>
      </c>
      <c r="N25" t="str">
        <f>_xlfn.CONCAT("""/resucito/src/index.html?canto=",VLOOKUP(B25,'Index Web'!A$3:N$234,13,FALSE),"""")</f>
        <v>"/resucito/src/index.html?canto=amoalsenor"</v>
      </c>
      <c r="O25" t="s">
        <v>952</v>
      </c>
      <c r="P25" t="str">
        <f>_xlfn.CONCAT("""",VLOOKUP(B25,'Index Web'!A$3:O$234,15,FALSE)," ",VLOOKUP(B25,'Index Web'!A$3:O$234,13,FALSE),"""","},")</f>
        <v>"amo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amoalsenor"},</v>
      </c>
      <c r="Q25" t="str">
        <f t="shared" si="0"/>
        <v>{id:23,title: "Amo al Señor", subtitle: "Salmo 116 (114-115)", category: "Precatecumenado", moments: ["Cuaresma","Antiguo Testamento"], url: "/resucito/src/index.html?canto=amoalsenor", content: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amoalsenor"},</v>
      </c>
    </row>
    <row r="26" spans="2:17" x14ac:dyDescent="0.35">
      <c r="B26" s="29">
        <v>182</v>
      </c>
      <c r="C26" t="s">
        <v>261</v>
      </c>
      <c r="D26">
        <f>VLOOKUP(B26,'Index Web'!A$3:L$234,2,FALSE)</f>
        <v>24</v>
      </c>
      <c r="E26" t="s">
        <v>947</v>
      </c>
      <c r="F26" t="str">
        <f>_xlfn.CONCAT("""",VLOOKUP(B26,'Index Web'!A$3:L$234,3,FALSE),"""")</f>
        <v>"Antífona para el evangelio"</v>
      </c>
      <c r="G26" t="s">
        <v>948</v>
      </c>
      <c r="H26" t="str">
        <f>_xlfn.CONCAT("""",VLOOKUP(B26,'Index Web'!A$3:L$234,4,FALSE),"""")</f>
        <v>"Tiempo de Cuaresma"</v>
      </c>
      <c r="I26" t="s">
        <v>949</v>
      </c>
      <c r="J26" t="str">
        <f>_xlfn.CONCAT("""",VLOOKUP(B26,'Index Web'!A$3:L$234,5,FALSE),"""")</f>
        <v>"Liturgia"</v>
      </c>
      <c r="K26" t="s">
        <v>950</v>
      </c>
      <c r="L26" t="str">
        <f>_xlfn.CONCAT("[",VLOOKUP(B26,'Index Web'!A$3:N$234,14,FALSE),"]")</f>
        <v>[""]</v>
      </c>
      <c r="M26" t="s">
        <v>951</v>
      </c>
      <c r="N26" t="str">
        <f>_xlfn.CONCAT("""/resucito/src/index.html?canto=",VLOOKUP(B26,'Index Web'!A$3:N$234,13,FALSE),"""")</f>
        <v>"/resucito/src/index.html?canto=antifonaparaelevangelio"</v>
      </c>
      <c r="O26" t="s">
        <v>952</v>
      </c>
      <c r="P26" t="str">
        <f>_xlfn.CONCAT("""",VLOOKUP(B26,'Index Web'!A$3:O$234,15,FALSE)," ",VLOOKUP(B26,'Index Web'!A$3:O$234,13,FALSE),"""","},")</f>
        <v>"antífona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antifonaparaelevangelio"},</v>
      </c>
      <c r="Q26" t="str">
        <f t="shared" si="0"/>
        <v>{id:24,title: "Antífona para el evangelio", subtitle: "Tiempo de Cuaresma", category: "Liturgia", moments: [""], url: "/resucito/src/index.html?canto=antifonaparaelevangelio", content: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antifonaparaelevangelio"},</v>
      </c>
    </row>
    <row r="27" spans="2:17" x14ac:dyDescent="0.35">
      <c r="B27" s="26">
        <v>19</v>
      </c>
      <c r="C27" t="s">
        <v>261</v>
      </c>
      <c r="D27">
        <f>VLOOKUP(B27,'Index Web'!A$3:L$234,2,FALSE)</f>
        <v>25</v>
      </c>
      <c r="E27" t="s">
        <v>947</v>
      </c>
      <c r="F27" t="str">
        <f>_xlfn.CONCAT("""",VLOOKUP(B27,'Index Web'!A$3:L$234,3,FALSE),"""")</f>
        <v>"Aquedah"</v>
      </c>
      <c r="G27" t="s">
        <v>948</v>
      </c>
      <c r="H27" t="str">
        <f>_xlfn.CONCAT("""",VLOOKUP(B27,'Index Web'!A$3:L$234,4,FALSE),"""")</f>
        <v>"Gn 22,1-19 - Del Targum Neofiti sobre el sacrificio de Isaac"</v>
      </c>
      <c r="I27" t="s">
        <v>949</v>
      </c>
      <c r="J27" t="str">
        <f>_xlfn.CONCAT("""",VLOOKUP(B27,'Index Web'!A$3:L$234,5,FALSE),"""")</f>
        <v>"Precatecumenado"</v>
      </c>
      <c r="K27" t="s">
        <v>950</v>
      </c>
      <c r="L27" t="str">
        <f>_xlfn.CONCAT("[",VLOOKUP(B27,'Index Web'!A$3:N$234,14,FALSE),"]")</f>
        <v>["Pascua","Pentecostés","Antiguo Testamento"]</v>
      </c>
      <c r="M27" t="s">
        <v>951</v>
      </c>
      <c r="N27" t="str">
        <f>_xlfn.CONCAT("""/resucito/src/index.html?canto=",VLOOKUP(B27,'Index Web'!A$3:N$234,13,FALSE),"""")</f>
        <v>"/resucito/src/index.html?canto=aquedah"</v>
      </c>
      <c r="O27" t="s">
        <v>952</v>
      </c>
      <c r="P27" t="str">
        <f>_xlfn.CONCAT("""",VLOOKUP(B27,'Index Web'!A$3:O$234,15,FALSE)," ",VLOOKUP(B27,'Index Web'!A$3:O$234,13,FALSE),"""","},")</f>
        <v>"aquedah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aquedah"},</v>
      </c>
      <c r="Q27" t="str">
        <f t="shared" si="0"/>
        <v>{id:25,title: "Aquedah", subtitle: "Gn 22,1-19 - Del Targum Neofiti sobre el sacrificio de Isaac", category: "Precatecumenado", moments: ["Pascua","Pentecostés","Antiguo Testamento"], url: "/resucito/src/index.html?canto=aquedah", content: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aquedah"},</v>
      </c>
    </row>
    <row r="28" spans="2:17" x14ac:dyDescent="0.35">
      <c r="B28" s="25">
        <v>20</v>
      </c>
      <c r="C28" t="s">
        <v>261</v>
      </c>
      <c r="D28">
        <f>VLOOKUP(B28,'Index Web'!A$3:L$234,2,FALSE)</f>
        <v>26</v>
      </c>
      <c r="E28" t="s">
        <v>947</v>
      </c>
      <c r="F28" t="str">
        <f>_xlfn.CONCAT("""",VLOOKUP(B28,'Index Web'!A$3:L$234,3,FALSE),"""")</f>
        <v>"Así habla el amén"</v>
      </c>
      <c r="G28" t="s">
        <v>948</v>
      </c>
      <c r="H28" t="str">
        <f>_xlfn.CONCAT("""",VLOOKUP(B28,'Index Web'!A$3:L$234,4,FALSE),"""")</f>
        <v>"Ap 3,14-20"</v>
      </c>
      <c r="I28" t="s">
        <v>949</v>
      </c>
      <c r="J28" t="str">
        <f>_xlfn.CONCAT("""",VLOOKUP(B28,'Index Web'!A$3:L$234,5,FALSE),"""")</f>
        <v>"Precatecumenado"</v>
      </c>
      <c r="K28" t="s">
        <v>950</v>
      </c>
      <c r="L28" t="str">
        <f>_xlfn.CONCAT("[",VLOOKUP(B28,'Index Web'!A$3:N$234,14,FALSE),"]")</f>
        <v>["Cuaresma","Nuevo Testamento"]</v>
      </c>
      <c r="M28" t="s">
        <v>951</v>
      </c>
      <c r="N28" t="str">
        <f>_xlfn.CONCAT("""/resucito/src/index.html?canto=",VLOOKUP(B28,'Index Web'!A$3:N$234,13,FALSE),"""")</f>
        <v>"/resucito/src/index.html?canto=asihablaelamen"</v>
      </c>
      <c r="O28" t="s">
        <v>952</v>
      </c>
      <c r="P28" t="str">
        <f>_xlfn.CONCAT("""",VLOOKUP(B28,'Index Web'!A$3:O$234,15,FALSE)," ",VLOOKUP(B28,'Index Web'!A$3:O$234,13,FALSE),"""","},")</f>
        <v>"así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asihablaelamen"},</v>
      </c>
      <c r="Q28" t="str">
        <f t="shared" si="0"/>
        <v>{id:26,title: "Así habla el amén", subtitle: "Ap 3,14-20", category: "Precatecumenado", moments: ["Cuaresma","Nuevo Testamento"], url: "/resucito/src/index.html?canto=asihablaelamen", content: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asihablaelamen"},</v>
      </c>
    </row>
    <row r="29" spans="2:17" x14ac:dyDescent="0.35">
      <c r="B29" s="26">
        <v>21</v>
      </c>
      <c r="C29" t="s">
        <v>261</v>
      </c>
      <c r="D29">
        <f>VLOOKUP(B29,'Index Web'!A$3:L$234,2,FALSE)</f>
        <v>27</v>
      </c>
      <c r="E29" t="s">
        <v>947</v>
      </c>
      <c r="F29" t="str">
        <f>_xlfn.CONCAT("""",VLOOKUP(B29,'Index Web'!A$3:L$234,3,FALSE),"""")</f>
        <v>"Ave María I"</v>
      </c>
      <c r="G29" t="s">
        <v>948</v>
      </c>
      <c r="H29" t="str">
        <f>_xlfn.CONCAT("""",VLOOKUP(B29,'Index Web'!A$3:L$234,4,FALSE),"""")</f>
        <v>"Lucas  1,28ss"</v>
      </c>
      <c r="I29" t="s">
        <v>949</v>
      </c>
      <c r="J29" t="str">
        <f>_xlfn.CONCAT("""",VLOOKUP(B29,'Index Web'!A$3:L$234,5,FALSE),"""")</f>
        <v>"Precatecumenado"</v>
      </c>
      <c r="K29" t="s">
        <v>950</v>
      </c>
      <c r="L29" t="str">
        <f>_xlfn.CONCAT("[",VLOOKUP(B29,'Index Web'!A$3:N$234,14,FALSE),"]")</f>
        <v>["Vírgen María","Nuevo Testamento"]</v>
      </c>
      <c r="M29" t="s">
        <v>951</v>
      </c>
      <c r="N29" t="str">
        <f>_xlfn.CONCAT("""/resucito/src/index.html?canto=",VLOOKUP(B29,'Index Web'!A$3:N$234,13,FALSE),"""")</f>
        <v>"/resucito/src/index.html?canto=avemariai"</v>
      </c>
      <c r="O29" t="s">
        <v>952</v>
      </c>
      <c r="P29" t="str">
        <f>_xlfn.CONCAT("""",VLOOKUP(B29,'Index Web'!A$3:O$234,15,FALSE)," ",VLOOKUP(B29,'Index Web'!A$3:O$234,13,FALSE),"""","},")</f>
        <v>"ave maría i lucas 1,28ss ave maría, llena de gracia, el señor es contigo, bendita tú eres entre todas las mujeres, y bendito es el fruto de tu vientre, jesús. a santa maría, madre de Dios, ruega por nosotros que somos pecadores, ruega ahora y en la hora de nuestra muerte. amén.  avemariai"},</v>
      </c>
      <c r="Q29" t="str">
        <f t="shared" si="0"/>
        <v>{id:27,title: "Ave María I", subtitle: "Lucas  1,28ss", category: "Precatecumenado", moments: ["Vírgen María","Nuevo Testamento"], url: "/resucito/src/index.html?canto=avemariai", content: "ave maría i lucas 1,28ss ave maría, llena de gracia, el señor es contigo, bendita tú eres entre todas las mujeres, y bendito es el fruto de tu vientre, jesús. a santa maría, madre de Dios, ruega por nosotros que somos pecadores, ruega ahora y en la hora de nuestra muerte. amén.  avemariai"},</v>
      </c>
    </row>
    <row r="30" spans="2:17" x14ac:dyDescent="0.35">
      <c r="B30" s="25">
        <v>22</v>
      </c>
      <c r="C30" t="s">
        <v>261</v>
      </c>
      <c r="D30">
        <f>VLOOKUP(B30,'Index Web'!A$3:L$234,2,FALSE)</f>
        <v>28</v>
      </c>
      <c r="E30" t="s">
        <v>947</v>
      </c>
      <c r="F30" t="str">
        <f>_xlfn.CONCAT("""",VLOOKUP(B30,'Index Web'!A$3:L$234,3,FALSE),"""")</f>
        <v>"Ave María II (1984)"</v>
      </c>
      <c r="G30" t="s">
        <v>948</v>
      </c>
      <c r="H30" t="str">
        <f>_xlfn.CONCAT("""",VLOOKUP(B30,'Index Web'!A$3:L$234,4,FALSE),"""")</f>
        <v>"Lucas  1,28ss - 1984 "</v>
      </c>
      <c r="I30" t="s">
        <v>949</v>
      </c>
      <c r="J30" t="str">
        <f>_xlfn.CONCAT("""",VLOOKUP(B30,'Index Web'!A$3:L$234,5,FALSE),"""")</f>
        <v>"Precatecumenado"</v>
      </c>
      <c r="K30" t="s">
        <v>950</v>
      </c>
      <c r="L30" t="str">
        <f>_xlfn.CONCAT("[",VLOOKUP(B30,'Index Web'!A$3:N$234,14,FALSE),"]")</f>
        <v>["Vírgen María","Nuevo Testamento"]</v>
      </c>
      <c r="M30" t="s">
        <v>951</v>
      </c>
      <c r="N30" t="str">
        <f>_xlfn.CONCAT("""/resucito/src/index.html?canto=",VLOOKUP(B30,'Index Web'!A$3:N$234,13,FALSE),"""")</f>
        <v>"/resucito/src/index.html?canto=avemariaii(1984)"</v>
      </c>
      <c r="O30" t="s">
        <v>952</v>
      </c>
      <c r="P30" t="str">
        <f>_xlfn.CONCAT("""",VLOOKUP(B30,'Index Web'!A$3:O$234,15,FALSE)," ",VLOOKUP(B30,'Index Web'!A$3:O$234,13,FALSE),"""","},")</f>
        <v>"ave maría ii le 1,28ss – 1984 ave maría, llena de gracia, el señor es contigo, bendita tú eres entre todas las mujeres, y bendito es el fruto de tu vientre, jesús. santa maría, madre de Dios, ruega por nosotros que somos pecadores, ruega ahora y en la hora de nuestra muerte. avemariaii(1984)"},</v>
      </c>
      <c r="Q30" t="str">
        <f t="shared" si="0"/>
        <v>{id:28,title: "Ave María II (1984)", subtitle: "Lucas  1,28ss - 1984 ", category: "Precatecumenado", moments: ["Vírgen María","Nuevo Testamento"], url: "/resucito/src/index.html?canto=avemariaii(1984)", content: "ave maría ii le 1,28ss – 1984 ave maría, llena de gracia, el señor es contigo, bendita tú eres entre todas las mujeres, y bendito es el fruto de tu vientre, jesús. santa maría, madre de Dios, ruega por nosotros que somos pecadores, ruega ahora y en la hora de nuestra muerte. avemariaii(1984)"},</v>
      </c>
    </row>
    <row r="31" spans="2:17" x14ac:dyDescent="0.35">
      <c r="B31" s="26">
        <v>23</v>
      </c>
      <c r="C31" t="s">
        <v>261</v>
      </c>
      <c r="D31">
        <f>VLOOKUP(B31,'Index Web'!A$3:L$234,2,FALSE)</f>
        <v>29</v>
      </c>
      <c r="E31" t="s">
        <v>947</v>
      </c>
      <c r="F31" t="str">
        <f>_xlfn.CONCAT("""",VLOOKUP(B31,'Index Web'!A$3:L$234,3,FALSE),"""")</f>
        <v>"Babilonia criminal"</v>
      </c>
      <c r="G31" t="s">
        <v>948</v>
      </c>
      <c r="H31" t="str">
        <f>_xlfn.CONCAT("""",VLOOKUP(B31,'Index Web'!A$3:L$234,4,FALSE),"""")</f>
        <v>"Salmo 137 (136)"</v>
      </c>
      <c r="I31" t="s">
        <v>949</v>
      </c>
      <c r="J31" t="str">
        <f>_xlfn.CONCAT("""",VLOOKUP(B31,'Index Web'!A$3:L$234,5,FALSE),"""")</f>
        <v>"Precatecumenado"</v>
      </c>
      <c r="K31" t="s">
        <v>950</v>
      </c>
      <c r="L31" t="str">
        <f>_xlfn.CONCAT("[",VLOOKUP(B31,'Index Web'!A$3:N$234,14,FALSE),"]")</f>
        <v>["Cuaresma","Antiguo Testamento"]</v>
      </c>
      <c r="M31" t="s">
        <v>951</v>
      </c>
      <c r="N31" t="str">
        <f>_xlfn.CONCAT("""/resucito/src/index.html?canto=",VLOOKUP(B31,'Index Web'!A$3:N$234,13,FALSE),"""")</f>
        <v>"/resucito/src/index.html?canto=babiloniacriminal"</v>
      </c>
      <c r="O31" t="s">
        <v>952</v>
      </c>
      <c r="P31" t="str">
        <f>_xlfn.CONCAT("""",VLOOKUP(B31,'Index Web'!A$3:O$234,15,FALSE)," ",VLOOKUP(B31,'Index Web'!A$3:O$234,13,FALSE),"""","},")</f>
        <v>"junto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babiloniacriminal"},</v>
      </c>
      <c r="Q31" t="str">
        <f t="shared" si="0"/>
        <v>{id:29,title: "Babilonia criminal", subtitle: "Salmo 137 (136)", category: "Precatecumenado", moments: ["Cuaresma","Antiguo Testamento"], url: "/resucito/src/index.html?canto=babiloniacriminal", content: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babiloniacriminal"},</v>
      </c>
    </row>
    <row r="32" spans="2:17" x14ac:dyDescent="0.35">
      <c r="B32" s="25">
        <v>24</v>
      </c>
      <c r="C32" t="s">
        <v>261</v>
      </c>
      <c r="D32">
        <f>VLOOKUP(B32,'Index Web'!A$3:L$234,2,FALSE)</f>
        <v>30</v>
      </c>
      <c r="E32" t="s">
        <v>947</v>
      </c>
      <c r="F32" t="str">
        <f>_xlfn.CONCAT("""",VLOOKUP(B32,'Index Web'!A$3:L$234,3,FALSE),"""")</f>
        <v>"Balaam"</v>
      </c>
      <c r="G32" t="s">
        <v>948</v>
      </c>
      <c r="H32" t="str">
        <f>_xlfn.CONCAT("""",VLOOKUP(B32,'Index Web'!A$3:L$234,4,FALSE),"""")</f>
        <v>"Nm 23,7-24"</v>
      </c>
      <c r="I32" t="s">
        <v>949</v>
      </c>
      <c r="J32" t="str">
        <f>_xlfn.CONCAT("""",VLOOKUP(B32,'Index Web'!A$3:L$234,5,FALSE),"""")</f>
        <v>"Precatecumenado"</v>
      </c>
      <c r="K32" t="s">
        <v>950</v>
      </c>
      <c r="L32" t="str">
        <f>_xlfn.CONCAT("[",VLOOKUP(B32,'Index Web'!A$3:N$234,14,FALSE),"]")</f>
        <v>["Paz","Final","Antiguo Testamento"]</v>
      </c>
      <c r="M32" t="s">
        <v>951</v>
      </c>
      <c r="N32" t="str">
        <f>_xlfn.CONCAT("""/resucito/src/index.html?canto=",VLOOKUP(B32,'Index Web'!A$3:N$234,13,FALSE),"""")</f>
        <v>"/resucito/src/index.html?canto=balaam"</v>
      </c>
      <c r="O32" t="s">
        <v>952</v>
      </c>
      <c r="P32" t="str">
        <f>_xlfn.CONCAT("""",VLOOKUP(B32,'Index Web'!A$3:O$234,15,FALSE)," ",VLOOKUP(B32,'Index Web'!A$3:O$234,13,FALSE),"""","},")</f>
        <v>"balaam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balaam"},</v>
      </c>
      <c r="Q32" t="str">
        <f t="shared" si="0"/>
        <v>{id:30,title: "Balaam", subtitle: "Nm 23,7-24", category: "Precatecumenado", moments: ["Paz","Final","Antiguo Testamento"], url: "/resucito/src/index.html?canto=balaam", content: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balaam"},</v>
      </c>
    </row>
    <row r="33" spans="2:17" x14ac:dyDescent="0.35">
      <c r="B33" s="26">
        <v>25</v>
      </c>
      <c r="C33" t="s">
        <v>261</v>
      </c>
      <c r="D33">
        <f>VLOOKUP(B33,'Index Web'!A$3:L$234,2,FALSE)</f>
        <v>31</v>
      </c>
      <c r="E33" t="s">
        <v>947</v>
      </c>
      <c r="F33" t="str">
        <f>_xlfn.CONCAT("""",VLOOKUP(B33,'Index Web'!A$3:L$234,3,FALSE),"""")</f>
        <v>"Bendeciré al Señor en todo tiempo"</v>
      </c>
      <c r="G33" t="s">
        <v>948</v>
      </c>
      <c r="H33" t="str">
        <f>_xlfn.CONCAT("""",VLOOKUP(B33,'Index Web'!A$3:L$234,4,FALSE),"""")</f>
        <v>"Salmo 34 (33)"</v>
      </c>
      <c r="I33" t="s">
        <v>949</v>
      </c>
      <c r="J33" t="str">
        <f>_xlfn.CONCAT("""",VLOOKUP(B33,'Index Web'!A$3:L$234,5,FALSE),"""")</f>
        <v>"Precatecumenado"</v>
      </c>
      <c r="K33" t="s">
        <v>950</v>
      </c>
      <c r="L33" t="str">
        <f>_xlfn.CONCAT("[",VLOOKUP(B33,'Index Web'!A$3:N$234,14,FALSE),"]")</f>
        <v>["Cuaresma","Comunión","Antiguo Testamento"]</v>
      </c>
      <c r="M33" t="s">
        <v>951</v>
      </c>
      <c r="N33" t="str">
        <f>_xlfn.CONCAT("""/resucito/src/index.html?canto=",VLOOKUP(B33,'Index Web'!A$3:N$234,13,FALSE),"""")</f>
        <v>"/resucito/src/index.html?canto=bendecirealsenorentodotiempo"</v>
      </c>
      <c r="O33" t="s">
        <v>952</v>
      </c>
      <c r="P33" t="str">
        <f>_xlfn.CONCAT("""",VLOOKUP(B33,'Index Web'!A$3:O$234,15,FALSE)," ",VLOOKUP(B33,'Index Web'!A$3:O$234,13,FALSE),"""","},")</f>
        <v>"bendeciré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bendecirealsenorentodotiempo"},</v>
      </c>
      <c r="Q33" t="str">
        <f t="shared" si="0"/>
        <v>{id:31,title: "Bendeciré al Señor en todo tiempo", subtitle: "Salmo 34 (33)", category: "Precatecumenado", moments: ["Cuaresma","Comunión","Antiguo Testamento"], url: "/resucito/src/index.html?canto=bendecirealsenorentodotiempo", content: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bendecirealsenorentodotiempo"},</v>
      </c>
    </row>
    <row r="34" spans="2:17" x14ac:dyDescent="0.35">
      <c r="B34" s="25">
        <v>26</v>
      </c>
      <c r="C34" t="s">
        <v>261</v>
      </c>
      <c r="D34">
        <f>VLOOKUP(B34,'Index Web'!A$3:L$234,2,FALSE)</f>
        <v>32</v>
      </c>
      <c r="E34" t="s">
        <v>947</v>
      </c>
      <c r="F34" t="str">
        <f>_xlfn.CONCAT("""",VLOOKUP(B34,'Index Web'!A$3:L$234,3,FALSE),"""")</f>
        <v>"Bendice, alma mía, a Yahveh"</v>
      </c>
      <c r="G34" t="s">
        <v>948</v>
      </c>
      <c r="H34" t="str">
        <f>_xlfn.CONCAT("""",VLOOKUP(B34,'Index Web'!A$3:L$234,4,FALSE),"""")</f>
        <v>"Salmo 103 (102)"</v>
      </c>
      <c r="I34" t="s">
        <v>949</v>
      </c>
      <c r="J34" t="str">
        <f>_xlfn.CONCAT("""",VLOOKUP(B34,'Index Web'!A$3:L$234,5,FALSE),"""")</f>
        <v>"Precatecumenado"</v>
      </c>
      <c r="K34" t="s">
        <v>950</v>
      </c>
      <c r="L34" t="str">
        <f>_xlfn.CONCAT("[",VLOOKUP(B34,'Index Web'!A$3:N$234,14,FALSE),"]")</f>
        <v>["Cuaresma","Antiguo Testamento"]</v>
      </c>
      <c r="M34" t="s">
        <v>951</v>
      </c>
      <c r="N34" t="str">
        <f>_xlfn.CONCAT("""/resucito/src/index.html?canto=",VLOOKUP(B34,'Index Web'!A$3:N$234,13,FALSE),"""")</f>
        <v>"/resucito/src/index.html?canto=bendicealmamiaayahveh"</v>
      </c>
      <c r="O34" t="s">
        <v>952</v>
      </c>
      <c r="P34" t="str">
        <f>_xlfn.CONCAT("""",VLOOKUP(B34,'Index Web'!A$3:O$234,15,FALSE)," ",VLOOKUP(B34,'Index Web'!A$3:O$234,13,FALSE),"""","},")</f>
        <v>"bendice,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bendicealmamiaayahveh"},</v>
      </c>
      <c r="Q34" t="str">
        <f t="shared" si="0"/>
        <v>{id:32,title: "Bendice, alma mía, a Yahveh", subtitle: "Salmo 103 (102)", category: "Precatecumenado", moments: ["Cuaresma","Antiguo Testamento"], url: "/resucito/src/index.html?canto=bendicealmamiaayahveh", content: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bendicealmamiaayahveh"},</v>
      </c>
    </row>
    <row r="35" spans="2:17" x14ac:dyDescent="0.35">
      <c r="B35" s="27">
        <v>183</v>
      </c>
      <c r="C35" t="s">
        <v>261</v>
      </c>
      <c r="D35">
        <f>VLOOKUP(B35,'Index Web'!A$3:L$234,2,FALSE)</f>
        <v>33</v>
      </c>
      <c r="E35" t="s">
        <v>947</v>
      </c>
      <c r="F35" t="str">
        <f>_xlfn.CONCAT("""",VLOOKUP(B35,'Index Web'!A$3:L$234,3,FALSE),"""")</f>
        <v>"Bendición del agua"</v>
      </c>
      <c r="G35" t="s">
        <v>948</v>
      </c>
      <c r="H35" t="str">
        <f>_xlfn.CONCAT("""",VLOOKUP(B35,'Index Web'!A$3:L$234,4,FALSE),"""")</f>
        <v>"De la liturgia bautismal de la Vigilia Pascual"</v>
      </c>
      <c r="I35" t="s">
        <v>949</v>
      </c>
      <c r="J35" t="str">
        <f>_xlfn.CONCAT("""",VLOOKUP(B35,'Index Web'!A$3:L$234,5,FALSE),"""")</f>
        <v>"Liturgia"</v>
      </c>
      <c r="K35" t="s">
        <v>950</v>
      </c>
      <c r="L35" t="str">
        <f>_xlfn.CONCAT("[",VLOOKUP(B35,'Index Web'!A$3:N$234,14,FALSE),"]")</f>
        <v>[""]</v>
      </c>
      <c r="M35" t="s">
        <v>951</v>
      </c>
      <c r="N35" t="str">
        <f>_xlfn.CONCAT("""/resucito/src/index.html?canto=",VLOOKUP(B35,'Index Web'!A$3:N$234,13,FALSE),"""")</f>
        <v>"/resucito/src/index.html?canto=bendiciondelagua"</v>
      </c>
      <c r="O35" t="s">
        <v>952</v>
      </c>
      <c r="P35" t="str">
        <f>_xlfn.CONCAT("""",VLOOKUP(B35,'Index Web'!A$3:O$234,15,FALSE)," ",VLOOKUP(B35,'Index Web'!A$3:O$234,13,FALSE),"""","},")</f>
        <v>"bendición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bendiciondelagua"},</v>
      </c>
      <c r="Q35" t="str">
        <f t="shared" si="0"/>
        <v>{id:33,title: "Bendición del agua", subtitle: "De la liturgia bautismal de la Vigilia Pascual", category: "Liturgia", moments: [""], url: "/resucito/src/index.html?canto=bendiciondelagua", content: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bendiciondelagua"},</v>
      </c>
    </row>
    <row r="36" spans="2:17" x14ac:dyDescent="0.35">
      <c r="B36" s="25">
        <v>27</v>
      </c>
      <c r="C36" t="s">
        <v>261</v>
      </c>
      <c r="D36">
        <f>VLOOKUP(B36,'Index Web'!A$3:L$234,2,FALSE)</f>
        <v>34</v>
      </c>
      <c r="E36" t="s">
        <v>947</v>
      </c>
      <c r="F36" t="str">
        <f>_xlfn.CONCAT("""",VLOOKUP(B36,'Index Web'!A$3:L$234,3,FALSE),"""")</f>
        <v>"Bendita eres tú, María"</v>
      </c>
      <c r="G36" t="s">
        <v>948</v>
      </c>
      <c r="H36" t="str">
        <f>_xlfn.CONCAT("""",VLOOKUP(B36,'Index Web'!A$3:L$234,4,FALSE),"""")</f>
        <v>"Lucas 1,42-45"</v>
      </c>
      <c r="I36" t="s">
        <v>949</v>
      </c>
      <c r="J36" t="str">
        <f>_xlfn.CONCAT("""",VLOOKUP(B36,'Index Web'!A$3:L$234,5,FALSE),"""")</f>
        <v>"Precatecumenado"</v>
      </c>
      <c r="K36" t="s">
        <v>950</v>
      </c>
      <c r="L36" t="str">
        <f>_xlfn.CONCAT("[",VLOOKUP(B36,'Index Web'!A$3:N$234,14,FALSE),"]")</f>
        <v>["Vírgen María","Entrada","Nuevo Testamento"]</v>
      </c>
      <c r="M36" t="s">
        <v>951</v>
      </c>
      <c r="N36" t="str">
        <f>_xlfn.CONCAT("""/resucito/src/index.html?canto=",VLOOKUP(B36,'Index Web'!A$3:N$234,13,FALSE),"""")</f>
        <v>"/resucito/src/index.html?canto=benditaerestumaria"</v>
      </c>
      <c r="O36" t="s">
        <v>952</v>
      </c>
      <c r="P36" t="str">
        <f>_xlfn.CONCAT("""",VLOOKUP(B36,'Index Web'!A$3:O$234,15,FALSE)," ",VLOOKUP(B36,'Index Web'!A$3:O$234,13,FALSE),"""","},")</f>
        <v>"bendita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porque apenas he sentido tu voz  a maría, bendita maría  benditaerestumaria"},</v>
      </c>
      <c r="Q36" t="str">
        <f t="shared" si="0"/>
        <v>{id:34,title: "Bendita eres tú, María", subtitle: "Lucas 1,42-45", category: "Precatecumenado", moments: ["Vírgen María","Entrada","Nuevo Testamento"], url: "/resucito/src/index.html?canto=benditaerestumaria", content: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porque apenas he sentido tu voz  a maría, bendita maría  benditaerestumaria"},</v>
      </c>
    </row>
    <row r="37" spans="2:17" x14ac:dyDescent="0.35">
      <c r="B37" s="26">
        <v>28</v>
      </c>
      <c r="C37" t="s">
        <v>261</v>
      </c>
      <c r="D37">
        <f>VLOOKUP(B37,'Index Web'!A$3:L$234,2,FALSE)</f>
        <v>35</v>
      </c>
      <c r="E37" t="s">
        <v>947</v>
      </c>
      <c r="F37" t="str">
        <f>_xlfn.CONCAT("""",VLOOKUP(B37,'Index Web'!A$3:L$234,3,FALSE),"""")</f>
        <v>"Bendito eres, Señor "</v>
      </c>
      <c r="G37" t="s">
        <v>948</v>
      </c>
      <c r="H37" t="str">
        <f>_xlfn.CONCAT("""",VLOOKUP(B37,'Index Web'!A$3:L$234,4,FALSE),"""")</f>
        <v>"Daniel 3,52-57"</v>
      </c>
      <c r="I37" t="s">
        <v>949</v>
      </c>
      <c r="J37" t="str">
        <f>_xlfn.CONCAT("""",VLOOKUP(B37,'Index Web'!A$3:L$234,5,FALSE),"""")</f>
        <v>"Precatecumenado"</v>
      </c>
      <c r="K37" t="s">
        <v>950</v>
      </c>
      <c r="L37" t="str">
        <f>_xlfn.CONCAT("[",VLOOKUP(B37,'Index Web'!A$3:N$234,14,FALSE),"]")</f>
        <v>["Antiguo Testamento"]</v>
      </c>
      <c r="M37" t="s">
        <v>951</v>
      </c>
      <c r="N37" t="str">
        <f>_xlfn.CONCAT("""/resucito/src/index.html?canto=",VLOOKUP(B37,'Index Web'!A$3:N$234,13,FALSE),"""")</f>
        <v>"/resucito/src/index.html?canto=benditoeressenor"</v>
      </c>
      <c r="O37" t="s">
        <v>952</v>
      </c>
      <c r="P37" t="str">
        <f>_xlfn.CONCAT("""",VLOOKUP(B37,'Index Web'!A$3:O$234,15,FALSE)," ",VLOOKUP(B37,'Index Web'!A$3:O$234,13,FALSE),"""","},")</f>
        <v>"bendito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c bendito eres sobre el trono, sobre el trono de tu reino: a a ti gloria y alabanza  dn 3,52-57 c bendito entre querubines, tú, que sondeas los abismos: a. a ti gloria y alabanza   bendito eres, señor, en la bóveda del cielo. a. a ti honor y alabanza, a ti gloria por los siglos. c criaturas todas del señor, a. bendecid al señor.  ensalzadlo con himnos por los siglos, a. ensalzadlo con himnos por los siglos. benditoeressenor"},</v>
      </c>
      <c r="Q37" t="str">
        <f t="shared" si="0"/>
        <v>{id:35,title: "Bendito eres, Señor ", subtitle: "Daniel 3,52-57", category: "Precatecumenado", moments: ["Antiguo Testamento"], url: "/resucito/src/index.html?canto=benditoeressenor", content: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c bendito eres sobre el trono, sobre el trono de tu reino: a a ti gloria y alabanza  dn 3,52-57 c bendito entre querubines, tú, que sondeas los abismos: a. a ti gloria y alabanza   bendito eres, señor, en la bóveda del cielo. a. a ti honor y alabanza, a ti gloria por los siglos. c criaturas todas del señor, a. bendecid al señor.  ensalzadlo con himnos por los siglos, a. ensalzadlo con himnos por los siglos. benditoeressenor"},</v>
      </c>
    </row>
    <row r="38" spans="2:17" x14ac:dyDescent="0.35">
      <c r="B38" s="25">
        <v>29</v>
      </c>
      <c r="C38" t="s">
        <v>261</v>
      </c>
      <c r="D38">
        <f>VLOOKUP(B38,'Index Web'!A$3:L$234,2,FALSE)</f>
        <v>36</v>
      </c>
      <c r="E38" t="s">
        <v>947</v>
      </c>
      <c r="F38" t="str">
        <f>_xlfn.CONCAT("""",VLOOKUP(B38,'Index Web'!A$3:L$234,3,FALSE),"""")</f>
        <v>"Bendito sea Dios"</v>
      </c>
      <c r="G38" t="s">
        <v>948</v>
      </c>
      <c r="H38" t="str">
        <f>_xlfn.CONCAT("""",VLOOKUP(B38,'Index Web'!A$3:L$234,4,FALSE),"""")</f>
        <v>"Efesios 1,3-13"</v>
      </c>
      <c r="I38" t="s">
        <v>949</v>
      </c>
      <c r="J38" t="str">
        <f>_xlfn.CONCAT("""",VLOOKUP(B38,'Index Web'!A$3:L$234,5,FALSE),"""")</f>
        <v>"Precatecumenado"</v>
      </c>
      <c r="K38" t="s">
        <v>950</v>
      </c>
      <c r="L38" t="str">
        <f>_xlfn.CONCAT("[",VLOOKUP(B38,'Index Web'!A$3:N$234,14,FALSE),"]")</f>
        <v>["Adviento","Navidad","Nuevo Testamento"]</v>
      </c>
      <c r="M38" t="s">
        <v>951</v>
      </c>
      <c r="N38" t="str">
        <f>_xlfn.CONCAT("""/resucito/src/index.html?canto=",VLOOKUP(B38,'Index Web'!A$3:N$234,13,FALSE),"""")</f>
        <v>"/resucito/src/index.html?canto=benditoseadios"</v>
      </c>
      <c r="O38" t="s">
        <v>952</v>
      </c>
      <c r="P38" t="str">
        <f>_xlfn.CONCAT("""",VLOOKUP(B38,'Index Web'!A$3:O$234,15,FALSE)," ",VLOOKUP(B38,'Index Web'!A$3:O$234,13,FALSE),"""","},")</f>
        <v>"bendito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en él tenemos la redención, el perdón de los pecados, según la riqueza de su amor, para que en la plenitud de los tiempos cristo sea todo en todos. a. para ser alabanza  a. bendito sea Dios   en él también nosotros, tras haber escucha palabra de la verdad, la buena nueva de nuestra salvación, fuimos sellados con el espíritu santo, garantía de nuestra resurrección. a. para ser alabanza  benditoseadios"},</v>
      </c>
      <c r="Q38" t="str">
        <f t="shared" si="0"/>
        <v>{id:36,title: "Bendito sea Dios", subtitle: "Efesios 1,3-13", category: "Precatecumenado", moments: ["Adviento","Navidad","Nuevo Testamento"], url: "/resucito/src/index.html?canto=benditoseadios", content: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en él tenemos la redención, el perdón de los pecados, según la riqueza de su amor, para que en la plenitud de los tiempos cristo sea todo en todos. a. para ser alabanza  a. bendito sea Dios   en él también nosotros, tras haber escucha palabra de la verdad, la buena nueva de nuestra salvación, fuimos sellados con el espíritu santo, garantía de nuestra resurrección. a. para ser alabanza  benditoseadios"},</v>
      </c>
    </row>
    <row r="39" spans="2:17" x14ac:dyDescent="0.35">
      <c r="B39" s="26">
        <v>30</v>
      </c>
      <c r="C39" t="s">
        <v>261</v>
      </c>
      <c r="D39">
        <f>VLOOKUP(B39,'Index Web'!A$3:L$234,2,FALSE)</f>
        <v>37</v>
      </c>
      <c r="E39" t="s">
        <v>947</v>
      </c>
      <c r="F39" t="str">
        <f>_xlfn.CONCAT("""",VLOOKUP(B39,'Index Web'!A$3:L$234,3,FALSE),"""")</f>
        <v>"Benedictus "</v>
      </c>
      <c r="G39" t="s">
        <v>948</v>
      </c>
      <c r="H39" t="str">
        <f>_xlfn.CONCAT("""",VLOOKUP(B39,'Index Web'!A$3:L$234,4,FALSE),"""")</f>
        <v>"Lucas 1,67-80"</v>
      </c>
      <c r="I39" t="s">
        <v>949</v>
      </c>
      <c r="J39" t="str">
        <f>_xlfn.CONCAT("""",VLOOKUP(B39,'Index Web'!A$3:L$234,5,FALSE),"""")</f>
        <v>"Precatecumenado"</v>
      </c>
      <c r="K39" t="s">
        <v>950</v>
      </c>
      <c r="L39" t="str">
        <f>_xlfn.CONCAT("[",VLOOKUP(B39,'Index Web'!A$3:N$234,14,FALSE),"]")</f>
        <v>["Nuevo Testamento"]</v>
      </c>
      <c r="M39" t="s">
        <v>951</v>
      </c>
      <c r="N39" t="str">
        <f>_xlfn.CONCAT("""/resucito/src/index.html?canto=",VLOOKUP(B39,'Index Web'!A$3:N$234,13,FALSE),"""")</f>
        <v>"/resucito/src/index.html?canto=benedictus"</v>
      </c>
      <c r="O39" t="s">
        <v>952</v>
      </c>
      <c r="P39" t="str">
        <f>_xlfn.CONCAT("""",VLOOKUP(B39,'Index Web'!A$3:O$234,15,FALSE)," ",VLOOKUP(B39,'Index Web'!A$3:O$234,13,FALSE),"""","},")</f>
        <v>"benedictus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benedictus"},</v>
      </c>
      <c r="Q39" t="str">
        <f t="shared" si="0"/>
        <v>{id:37,title: "Benedictus ", subtitle: "Lucas 1,67-80", category: "Precatecumenado", moments: ["Nuevo Testamento"], url: "/resucito/src/index.html?canto=benedictus", content: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benedictus"},</v>
      </c>
    </row>
    <row r="40" spans="2:17" x14ac:dyDescent="0.35">
      <c r="B40" s="25">
        <v>31</v>
      </c>
      <c r="C40" t="s">
        <v>261</v>
      </c>
      <c r="D40">
        <f>VLOOKUP(B40,'Index Web'!A$3:L$234,2,FALSE)</f>
        <v>38</v>
      </c>
      <c r="E40" t="s">
        <v>947</v>
      </c>
      <c r="F40" t="str">
        <f>_xlfn.CONCAT("""",VLOOKUP(B40,'Index Web'!A$3:L$234,3,FALSE),"""")</f>
        <v>"Cantad a Dios "</v>
      </c>
      <c r="G40" t="s">
        <v>948</v>
      </c>
      <c r="H40" t="str">
        <f>_xlfn.CONCAT("""",VLOOKUP(B40,'Index Web'!A$3:L$234,4,FALSE),"""")</f>
        <v>"Salmo 67 (68) 2.4-7"</v>
      </c>
      <c r="I40" t="s">
        <v>949</v>
      </c>
      <c r="J40" t="str">
        <f>_xlfn.CONCAT("""",VLOOKUP(B40,'Index Web'!A$3:L$234,5,FALSE),"""")</f>
        <v>"Precatecumenado"</v>
      </c>
      <c r="K40" t="s">
        <v>950</v>
      </c>
      <c r="L40" t="str">
        <f>_xlfn.CONCAT("[",VLOOKUP(B40,'Index Web'!A$3:N$234,14,FALSE),"]")</f>
        <v>["Antiguo Testamento"]</v>
      </c>
      <c r="M40" t="s">
        <v>951</v>
      </c>
      <c r="N40" t="str">
        <f>_xlfn.CONCAT("""/resucito/src/index.html?canto=",VLOOKUP(B40,'Index Web'!A$3:N$234,13,FALSE),"""")</f>
        <v>"/resucito/src/index.html?canto=cantadadios"</v>
      </c>
      <c r="O40" t="s">
        <v>952</v>
      </c>
      <c r="P40" t="str">
        <f>_xlfn.CONCAT("""",VLOOKUP(B40,'Index Web'!A$3:O$234,15,FALSE)," ",VLOOKUP(B40,'Index Web'!A$3:O$234,13,FALSE),"""","},")</f>
        <v>"cantad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cantadadios"},</v>
      </c>
      <c r="Q40" t="str">
        <f t="shared" si="0"/>
        <v>{id:38,title: "Cantad a Dios ", subtitle: "Salmo 67 (68) 2.4-7", category: "Precatecumenado", moments: ["Antiguo Testamento"], url: "/resucito/src/index.html?canto=cantadadios", content: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cantadadios"},</v>
      </c>
    </row>
    <row r="41" spans="2:17" x14ac:dyDescent="0.35">
      <c r="B41" s="26">
        <v>32</v>
      </c>
      <c r="C41" t="s">
        <v>261</v>
      </c>
      <c r="D41">
        <f>VLOOKUP(B41,'Index Web'!A$3:L$234,2,FALSE)</f>
        <v>39</v>
      </c>
      <c r="E41" t="s">
        <v>947</v>
      </c>
      <c r="F41" t="str">
        <f>_xlfn.CONCAT("""",VLOOKUP(B41,'Index Web'!A$3:L$234,3,FALSE),"""")</f>
        <v>"Cantad al Señor"</v>
      </c>
      <c r="G41" t="s">
        <v>948</v>
      </c>
      <c r="H41" t="str">
        <f>_xlfn.CONCAT("""",VLOOKUP(B41,'Index Web'!A$3:L$234,4,FALSE),"""")</f>
        <v>"Salmo 117 (116)"</v>
      </c>
      <c r="I41" t="s">
        <v>949</v>
      </c>
      <c r="J41" t="str">
        <f>_xlfn.CONCAT("""",VLOOKUP(B41,'Index Web'!A$3:L$234,5,FALSE),"""")</f>
        <v>"Precatecumenado"</v>
      </c>
      <c r="K41" t="s">
        <v>950</v>
      </c>
      <c r="L41" t="str">
        <f>_xlfn.CONCAT("[",VLOOKUP(B41,'Index Web'!A$3:N$234,14,FALSE),"]")</f>
        <v>["Entrada","Antiguo Testamento"]</v>
      </c>
      <c r="M41" t="s">
        <v>951</v>
      </c>
      <c r="N41" t="str">
        <f>_xlfn.CONCAT("""/resucito/src/index.html?canto=",VLOOKUP(B41,'Index Web'!A$3:N$234,13,FALSE),"""")</f>
        <v>"/resucito/src/index.html?canto=cantadalsenor"</v>
      </c>
      <c r="O41" t="s">
        <v>952</v>
      </c>
      <c r="P41" t="str">
        <f>_xlfn.CONCAT("""",VLOOKUP(B41,'Index Web'!A$3:O$234,15,FALSE)," ",VLOOKUP(B41,'Index Web'!A$3:O$234,13,FALSE),"""","},")</f>
        <v>"cantad al señor sal 117 (116) cantad al señor, pueblos todos de la tierra, naciones, dadle gloria.  porque grande es su amor hacia nosotros, es eterna su misericordia, naciones, dadle gloria. a. cantad al señor   porque firme es su amor hacia nosotros, su fidelidad dura por siempre, naciones, dadle gloria. cantadalsenor"},</v>
      </c>
      <c r="Q41" t="str">
        <f t="shared" si="0"/>
        <v>{id:39,title: "Cantad al Señor", subtitle: "Salmo 117 (116)", category: "Precatecumenado", moments: ["Entrada","Antiguo Testamento"], url: "/resucito/src/index.html?canto=cantadalsenor", content: "cantad al señor sal 117 (116) cantad al señor, pueblos todos de la tierra, naciones, dadle gloria.  porque grande es su amor hacia nosotros, es eterna su misericordia, naciones, dadle gloria. a. cantad al señor   porque firme es su amor hacia nosotros, su fidelidad dura por siempre, naciones, dadle gloria. cantadalsenor"},</v>
      </c>
    </row>
    <row r="42" spans="2:17" x14ac:dyDescent="0.35">
      <c r="B42" s="25">
        <v>33</v>
      </c>
      <c r="C42" t="s">
        <v>261</v>
      </c>
      <c r="D42">
        <f>VLOOKUP(B42,'Index Web'!A$3:L$234,2,FALSE)</f>
        <v>40</v>
      </c>
      <c r="E42" t="s">
        <v>947</v>
      </c>
      <c r="F42" t="str">
        <f>_xlfn.CONCAT("""",VLOOKUP(B42,'Index Web'!A$3:L$234,3,FALSE),"""")</f>
        <v>"Cántico de los tres jóvenes "</v>
      </c>
      <c r="G42" t="s">
        <v>948</v>
      </c>
      <c r="H42" t="str">
        <f>_xlfn.CONCAT("""",VLOOKUP(B42,'Index Web'!A$3:L$234,4,FALSE),"""")</f>
        <v>"Daniel 3,57-58"</v>
      </c>
      <c r="I42" t="s">
        <v>949</v>
      </c>
      <c r="J42" t="str">
        <f>_xlfn.CONCAT("""",VLOOKUP(B42,'Index Web'!A$3:L$234,5,FALSE),"""")</f>
        <v>"Precatecumenado"</v>
      </c>
      <c r="K42" t="s">
        <v>950</v>
      </c>
      <c r="L42" t="str">
        <f>_xlfn.CONCAT("[",VLOOKUP(B42,'Index Web'!A$3:N$234,14,FALSE),"]")</f>
        <v>["Antiguo Testamento"]</v>
      </c>
      <c r="M42" t="s">
        <v>951</v>
      </c>
      <c r="N42" t="str">
        <f>_xlfn.CONCAT("""/resucito/src/index.html?canto=",VLOOKUP(B42,'Index Web'!A$3:N$234,13,FALSE),"""")</f>
        <v>"/resucito/src/index.html?canto=canticodelostresjovenes"</v>
      </c>
      <c r="O42" t="s">
        <v>952</v>
      </c>
      <c r="P42" t="str">
        <f>_xlfn.CONCAT("""",VLOOKUP(B42,'Index Web'!A$3:O$234,15,FALSE)," ",VLOOKUP(B42,'Index Web'!A$3:O$234,13,FALSE),"""","},")</f>
        <v>"cántico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canticodelostresjovenes"},</v>
      </c>
      <c r="Q42" t="str">
        <f t="shared" si="0"/>
        <v>{id:40,title: "Cántico de los tres jóvenes ", subtitle: "Daniel 3,57-58", category: "Precatecumenado", moments: ["Antiguo Testamento"], url: "/resucito/src/index.html?canto=canticodelostresjovenes", content: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canticodelostresjovenes"},</v>
      </c>
    </row>
    <row r="43" spans="2:17" x14ac:dyDescent="0.35">
      <c r="B43" s="26">
        <v>34</v>
      </c>
      <c r="C43" t="s">
        <v>261</v>
      </c>
      <c r="D43">
        <f>VLOOKUP(B43,'Index Web'!A$3:L$234,2,FALSE)</f>
        <v>41</v>
      </c>
      <c r="E43" t="s">
        <v>947</v>
      </c>
      <c r="F43" t="str">
        <f>_xlfn.CONCAT("""",VLOOKUP(B43,'Index Web'!A$3:L$234,3,FALSE),"""")</f>
        <v>"Canto de Moisés"</v>
      </c>
      <c r="G43" t="s">
        <v>948</v>
      </c>
      <c r="H43" t="str">
        <f>_xlfn.CONCAT("""",VLOOKUP(B43,'Index Web'!A$3:L$234,4,FALSE),"""")</f>
        <v>"Éxodo 15,1-18"</v>
      </c>
      <c r="I43" t="s">
        <v>949</v>
      </c>
      <c r="J43" t="str">
        <f>_xlfn.CONCAT("""",VLOOKUP(B43,'Index Web'!A$3:L$234,5,FALSE),"""")</f>
        <v>"Precatecumenado"</v>
      </c>
      <c r="K43" t="s">
        <v>950</v>
      </c>
      <c r="L43" t="str">
        <f>_xlfn.CONCAT("[",VLOOKUP(B43,'Index Web'!A$3:N$234,14,FALSE),"]")</f>
        <v>["Pascua","Pentecostés","Antiguo Testamento"]</v>
      </c>
      <c r="M43" t="s">
        <v>951</v>
      </c>
      <c r="N43" t="str">
        <f>_xlfn.CONCAT("""/resucito/src/index.html?canto=",VLOOKUP(B43,'Index Web'!A$3:N$234,13,FALSE),"""")</f>
        <v>"/resucito/src/index.html?canto=cantodemoises"</v>
      </c>
      <c r="O43" t="s">
        <v>952</v>
      </c>
      <c r="P43" t="str">
        <f>_xlfn.CONCAT("""",VLOOKUP(B43,'Index Web'!A$3:O$234,15,FALSE)," ",VLOOKUP(B43,'Index Web'!A$3:O$234,13,FALSE),"""","},")</f>
        <v>"canto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cantodemoises"},</v>
      </c>
      <c r="Q43" t="str">
        <f t="shared" si="0"/>
        <v>{id:41,title: "Canto de Moisés", subtitle: "Éxodo 15,1-18", category: "Precatecumenado", moments: ["Pascua","Pentecostés","Antiguo Testamento"], url: "/resucito/src/index.html?canto=cantodemoises", content: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cantodemoises"},</v>
      </c>
    </row>
    <row r="44" spans="2:17" x14ac:dyDescent="0.35">
      <c r="B44" s="25">
        <v>35</v>
      </c>
      <c r="C44" t="s">
        <v>261</v>
      </c>
      <c r="D44">
        <f>VLOOKUP(B44,'Index Web'!A$3:L$234,2,FALSE)</f>
        <v>42</v>
      </c>
      <c r="E44" t="s">
        <v>947</v>
      </c>
      <c r="F44" t="str">
        <f>_xlfn.CONCAT("""",VLOOKUP(B44,'Index Web'!A$3:L$234,3,FALSE),"""")</f>
        <v>"Caritas Christi urget nos"</v>
      </c>
      <c r="G44" t="s">
        <v>948</v>
      </c>
      <c r="H44" t="str">
        <f>_xlfn.CONCAT("""",VLOOKUP(B44,'Index Web'!A$3:L$234,4,FALSE),"""")</f>
        <v>"2ª Corintios 5,14.15.17.21"</v>
      </c>
      <c r="I44" t="s">
        <v>949</v>
      </c>
      <c r="J44" t="str">
        <f>_xlfn.CONCAT("""",VLOOKUP(B44,'Index Web'!A$3:L$234,5,FALSE),"""")</f>
        <v>"Precatecumenado"</v>
      </c>
      <c r="K44" t="s">
        <v>950</v>
      </c>
      <c r="L44" t="str">
        <f>_xlfn.CONCAT("[",VLOOKUP(B44,'Index Web'!A$3:N$234,14,FALSE),"]")</f>
        <v>["Cuaresma","Nuevo Testamento"]</v>
      </c>
      <c r="M44" t="s">
        <v>951</v>
      </c>
      <c r="N44" t="str">
        <f>_xlfn.CONCAT("""/resucito/src/index.html?canto=",VLOOKUP(B44,'Index Web'!A$3:N$234,13,FALSE),"""")</f>
        <v>"/resucito/src/index.html?canto=caritaschristiurgetnos"</v>
      </c>
      <c r="O44" t="s">
        <v>952</v>
      </c>
      <c r="P44" t="str">
        <f>_xlfn.CONCAT("""",VLOOKUP(B44,'Index Web'!A$3:O$234,15,FALSE)," ",VLOOKUP(B44,'Index Web'!A$3:O$234,13,FALSE),"""","},")</f>
        <v>"caritas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caritaschristiurgetnos"},</v>
      </c>
      <c r="Q44" t="str">
        <f t="shared" si="0"/>
        <v>{id:42,title: "Caritas Christi urget nos", subtitle: "2ª Corintios 5,14.15.17.21", category: "Precatecumenado", moments: ["Cuaresma","Nuevo Testamento"], url: "/resucito/src/index.html?canto=caritaschristiurgetnos", content: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caritaschristiurgetnos"},</v>
      </c>
    </row>
    <row r="45" spans="2:17" x14ac:dyDescent="0.35">
      <c r="B45" s="26">
        <v>36</v>
      </c>
      <c r="C45" t="s">
        <v>261</v>
      </c>
      <c r="D45">
        <f>VLOOKUP(B45,'Index Web'!A$3:L$234,2,FALSE)</f>
        <v>43</v>
      </c>
      <c r="E45" t="s">
        <v>947</v>
      </c>
      <c r="F45" t="str">
        <f>_xlfn.CONCAT("""",VLOOKUP(B45,'Index Web'!A$3:L$234,3,FALSE),"""")</f>
        <v>"Carmen 63"</v>
      </c>
      <c r="G45" t="s">
        <v>948</v>
      </c>
      <c r="H45" t="str">
        <f>_xlfn.CONCAT("""",VLOOKUP(B45,'Index Web'!A$3:L$234,4,FALSE),"""")</f>
        <v>"(Rabindranath Tagore)*"</v>
      </c>
      <c r="I45" t="s">
        <v>949</v>
      </c>
      <c r="J45" t="str">
        <f>_xlfn.CONCAT("""",VLOOKUP(B45,'Index Web'!A$3:L$234,5,FALSE),"""")</f>
        <v>"Precatecumenado"</v>
      </c>
      <c r="K45" t="s">
        <v>950</v>
      </c>
      <c r="L45" t="str">
        <f>_xlfn.CONCAT("[",VLOOKUP(B45,'Index Web'!A$3:N$234,14,FALSE),"]")</f>
        <v>["Comunión","Final"]</v>
      </c>
      <c r="M45" t="s">
        <v>951</v>
      </c>
      <c r="N45" t="str">
        <f>_xlfn.CONCAT("""/resucito/src/index.html?canto=",VLOOKUP(B45,'Index Web'!A$3:N$234,13,FALSE),"""")</f>
        <v>"/resucito/src/index.html?canto=carmen63"</v>
      </c>
      <c r="O45" t="s">
        <v>952</v>
      </c>
      <c r="P45" t="str">
        <f>_xlfn.CONCAT("""",VLOOKUP(B45,'Index Web'!A$3:O$234,15,FALSE)," ",VLOOKUP(B45,'Index Web'!A$3:O$234,13,FALSE),"""","},")</f>
        <v>"están rotas mis ataduras, pagadas mis deudas, mis puertas de par en par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¡me voy a todas partes! a. ¡ganaré mi reino  carmen63"},</v>
      </c>
      <c r="Q45" t="str">
        <f t="shared" si="0"/>
        <v>{id:43,title: "Carmen 63", subtitle: "(Rabindranath Tagore)*", category: "Precatecumenado", moments: ["Comunión","Final"], url: "/resucito/src/index.html?canto=carmen63", content: "están rotas mis ataduras, pagadas mis deudas, mis puertas de par en par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¡me voy a todas partes! a. ¡ganaré mi reino  carmen63"},</v>
      </c>
    </row>
    <row r="46" spans="2:17" x14ac:dyDescent="0.35">
      <c r="B46" s="29">
        <v>185</v>
      </c>
      <c r="C46" t="s">
        <v>261</v>
      </c>
      <c r="D46">
        <f>VLOOKUP(B46,'Index Web'!A$3:L$234,2,FALSE)</f>
        <v>44</v>
      </c>
      <c r="E46" t="s">
        <v>947</v>
      </c>
      <c r="F46" t="str">
        <f>_xlfn.CONCAT("""",VLOOKUP(B46,'Index Web'!A$3:L$234,3,FALSE),"""")</f>
        <v>"Celebración penitencial (bendición penitencial )"</v>
      </c>
      <c r="G46" t="s">
        <v>948</v>
      </c>
      <c r="H46" t="str">
        <f>_xlfn.CONCAT("""",VLOOKUP(B46,'Index Web'!A$3:L$234,4,FALSE),"""")</f>
        <v>"Acción de gracias"</v>
      </c>
      <c r="I46" t="s">
        <v>949</v>
      </c>
      <c r="J46" t="str">
        <f>_xlfn.CONCAT("""",VLOOKUP(B46,'Index Web'!A$3:L$234,5,FALSE),"""")</f>
        <v>"Liturgia"</v>
      </c>
      <c r="K46" t="s">
        <v>950</v>
      </c>
      <c r="L46" t="str">
        <f>_xlfn.CONCAT("[",VLOOKUP(B46,'Index Web'!A$3:N$234,14,FALSE),"]")</f>
        <v>[""]</v>
      </c>
      <c r="M46" t="s">
        <v>951</v>
      </c>
      <c r="N46" t="str">
        <f>_xlfn.CONCAT("""/resucito/src/index.html?canto=",VLOOKUP(B46,'Index Web'!A$3:N$234,13,FALSE),"""")</f>
        <v>"/resucito/src/index.html?canto=celebracionpenitencial(bendicionpenitencial)"</v>
      </c>
      <c r="O46" t="s">
        <v>952</v>
      </c>
      <c r="P46" t="str">
        <f>_xlfn.CONCAT("""",VLOOKUP(B46,'Index Web'!A$3:O$234,15,FALSE)," ",VLOOKUP(B46,'Index Web'!A$3:O$234,13,FALSE),"""","},")</f>
        <v>"celebracion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celebracionpenitencial(bendicionpenitencial)"},</v>
      </c>
      <c r="Q46" t="str">
        <f t="shared" si="0"/>
        <v>{id:44,title: "Celebración penitencial (bendición penitencial )", subtitle: "Acción de gracias", category: "Liturgia", moments: [""], url: "/resucito/src/index.html?canto=celebracionpenitencial(bendicionpenitencial)", content: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celebracionpenitencial(bendicionpenitencial)"},</v>
      </c>
    </row>
    <row r="47" spans="2:17" x14ac:dyDescent="0.35">
      <c r="B47" s="26">
        <v>37</v>
      </c>
      <c r="C47" t="s">
        <v>261</v>
      </c>
      <c r="D47">
        <f>VLOOKUP(B47,'Index Web'!A$3:L$234,2,FALSE)</f>
        <v>45</v>
      </c>
      <c r="E47" t="s">
        <v>947</v>
      </c>
      <c r="F47" t="str">
        <f>_xlfn.CONCAT("""",VLOOKUP(B47,'Index Web'!A$3:L$234,3,FALSE),"""")</f>
        <v>"Como condenados a muerte "</v>
      </c>
      <c r="G47" t="s">
        <v>948</v>
      </c>
      <c r="H47" t="str">
        <f>_xlfn.CONCAT("""",VLOOKUP(B47,'Index Web'!A$3:L$234,4,FALSE),"""")</f>
        <v>"1ª Corintios 4,9-13"</v>
      </c>
      <c r="I47" t="s">
        <v>949</v>
      </c>
      <c r="J47" t="str">
        <f>_xlfn.CONCAT("""",VLOOKUP(B47,'Index Web'!A$3:L$234,5,FALSE),"""")</f>
        <v>"Precatecumenado"</v>
      </c>
      <c r="K47" t="s">
        <v>950</v>
      </c>
      <c r="L47" t="str">
        <f>_xlfn.CONCAT("[",VLOOKUP(B47,'Index Web'!A$3:N$234,14,FALSE),"]")</f>
        <v>["Nuevo Testamento"]</v>
      </c>
      <c r="M47" t="s">
        <v>951</v>
      </c>
      <c r="N47" t="str">
        <f>_xlfn.CONCAT("""/resucito/src/index.html?canto=",VLOOKUP(B47,'Index Web'!A$3:N$234,13,FALSE),"""")</f>
        <v>"/resucito/src/index.html?canto=comocondenadosamuerte"</v>
      </c>
      <c r="O47" t="s">
        <v>952</v>
      </c>
      <c r="P47" t="str">
        <f>_xlfn.CONCAT("""",VLOOKUP(B47,'Index Web'!A$3:O$234,15,FALSE)," ",VLOOKUP(B47,'Index Web'!A$3:O$234,13,FALSE),"""","},")</f>
        <v>"como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a. hemos venido a ser .. comocondenadosamuerte"},</v>
      </c>
      <c r="Q47" t="str">
        <f t="shared" si="0"/>
        <v>{id:45,title: "Como condenados a muerte ", subtitle: "1ª Corintios 4,9-13", category: "Precatecumenado", moments: ["Nuevo Testamento"], url: "/resucito/src/index.html?canto=comocondenadosamuerte", content: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a. hemos venido a ser .. comocondenadosamuerte"},</v>
      </c>
    </row>
    <row r="48" spans="2:17" x14ac:dyDescent="0.35">
      <c r="B48" s="24">
        <v>239</v>
      </c>
      <c r="C48" t="s">
        <v>261</v>
      </c>
      <c r="D48">
        <f>VLOOKUP(B48,'Index Web'!A$3:L$234,2,FALSE)</f>
        <v>46</v>
      </c>
      <c r="E48" t="s">
        <v>947</v>
      </c>
      <c r="F48" t="str">
        <f>_xlfn.CONCAT("""",VLOOKUP(B48,'Index Web'!A$3:L$234,3,FALSE),"""")</f>
        <v>"Como destila la miel"</v>
      </c>
      <c r="G48" t="s">
        <v>948</v>
      </c>
      <c r="H48" t="str">
        <f>_xlfn.CONCAT("""",VLOOKUP(B48,'Index Web'!A$3:L$234,4,FALSE),"""")</f>
        <v>"Oda XL de Salomón"</v>
      </c>
      <c r="I48" t="s">
        <v>949</v>
      </c>
      <c r="J48" t="str">
        <f>_xlfn.CONCAT("""",VLOOKUP(B48,'Index Web'!A$3:L$234,5,FALSE),"""")</f>
        <v>"Eleccion"</v>
      </c>
      <c r="K48" t="s">
        <v>950</v>
      </c>
      <c r="L48" t="str">
        <f>_xlfn.CONCAT("[",VLOOKUP(B48,'Index Web'!A$3:N$234,14,FALSE),"]")</f>
        <v>[""]</v>
      </c>
      <c r="M48" t="s">
        <v>951</v>
      </c>
      <c r="N48" t="str">
        <f>_xlfn.CONCAT("""/resucito/src/index.html?canto=",VLOOKUP(B48,'Index Web'!A$3:N$234,13,FALSE),"""")</f>
        <v>"/resucito/src/index.html?canto=comodestilalamiel"</v>
      </c>
      <c r="O48" t="s">
        <v>952</v>
      </c>
      <c r="P48" t="str">
        <f>_xlfn.CONCAT("""",VLOOKUP(B48,'Index Web'!A$3:O$234,15,FALSE)," ",VLOOKUP(B48,'Index Web'!A$3:O$234,13,FALSE),"""","},")</f>
        <v>"como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comodestilalamiel"},</v>
      </c>
      <c r="Q48" t="str">
        <f t="shared" si="0"/>
        <v>{id:46,title: "Como destila la miel", subtitle: "Oda XL de Salomón", category: "Eleccion", moments: [""], url: "/resucito/src/index.html?canto=comodestilalamiel", content: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comodestilalamiel"},</v>
      </c>
    </row>
    <row r="49" spans="2:17" x14ac:dyDescent="0.35">
      <c r="B49" s="30">
        <v>221</v>
      </c>
      <c r="C49" t="s">
        <v>261</v>
      </c>
      <c r="D49">
        <f>VLOOKUP(B49,'Index Web'!A$3:L$234,2,FALSE)</f>
        <v>47</v>
      </c>
      <c r="E49" t="s">
        <v>947</v>
      </c>
      <c r="F49" t="str">
        <f>_xlfn.CONCAT("""",VLOOKUP(B49,'Index Web'!A$3:L$234,3,FALSE),"""")</f>
        <v>"Como el impulso que siente la ira"</v>
      </c>
      <c r="G49" t="s">
        <v>948</v>
      </c>
      <c r="H49" t="str">
        <f>_xlfn.CONCAT("""",VLOOKUP(B49,'Index Web'!A$3:L$234,4,FALSE),"""")</f>
        <v>"Oda VII de Salomón"</v>
      </c>
      <c r="I49" t="s">
        <v>949</v>
      </c>
      <c r="J49" t="str">
        <f>_xlfn.CONCAT("""",VLOOKUP(B49,'Index Web'!A$3:L$234,5,FALSE),"""")</f>
        <v>"Catecumenado"</v>
      </c>
      <c r="K49" t="s">
        <v>950</v>
      </c>
      <c r="L49" t="str">
        <f>_xlfn.CONCAT("[",VLOOKUP(B49,'Index Web'!A$3:N$234,14,FALSE),"]")</f>
        <v>[""]</v>
      </c>
      <c r="M49" t="s">
        <v>951</v>
      </c>
      <c r="N49" t="str">
        <f>_xlfn.CONCAT("""/resucito/src/index.html?canto=",VLOOKUP(B49,'Index Web'!A$3:N$234,13,FALSE),"""")</f>
        <v>"/resucito/src/index.html?canto=comoelimpulsoquesientelaira"</v>
      </c>
      <c r="O49" t="s">
        <v>952</v>
      </c>
      <c r="P49" t="str">
        <f>_xlfn.CONCAT("""",VLOOKUP(B49,'Index Web'!A$3:O$234,15,FALSE)," ",VLOOKUP(B49,'Index Web'!A$3:O$234,13,FALSE),"""","},")</f>
        <v>"como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te hiciste como yo para que te recibiera, en el aspecto como yo para que de ti me revistiera, y así no tuviera miedo al encontrarte, a ti, el inmortal, la plenitud de los tiempos. 2  a. tú eres el camino ..    comoelimpulsoquesientelaira"},</v>
      </c>
      <c r="Q49" t="str">
        <f t="shared" si="0"/>
        <v>{id:47,title: "Como el impulso que siente la ira", subtitle: "Oda VII de Salomón", category: "Catecumenado", moments: [""], url: "/resucito/src/index.html?canto=comoelimpulsoquesientelaira", content: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te hiciste como yo para que te recibiera, en el aspecto como yo para que de ti me revistiera, y así no tuviera miedo al encontrarte, a ti, el inmortal, la plenitud de los tiempos. 2  a. tú eres el camino ..    comoelimpulsoquesientelaira"},</v>
      </c>
    </row>
    <row r="50" spans="2:17" x14ac:dyDescent="0.35">
      <c r="B50" s="25">
        <v>38</v>
      </c>
      <c r="C50" t="s">
        <v>261</v>
      </c>
      <c r="D50">
        <f>VLOOKUP(B50,'Index Web'!A$3:L$234,2,FALSE)</f>
        <v>48</v>
      </c>
      <c r="E50" t="s">
        <v>947</v>
      </c>
      <c r="F50" t="str">
        <f>_xlfn.CONCAT("""",VLOOKUP(B50,'Index Web'!A$3:L$234,3,FALSE),"""")</f>
        <v>"Cómo es maravilloso"</v>
      </c>
      <c r="G50" t="s">
        <v>948</v>
      </c>
      <c r="H50" t="str">
        <f>_xlfn.CONCAT("""",VLOOKUP(B50,'Index Web'!A$3:L$234,4,FALSE),"""")</f>
        <v>"Salmo 133 (132)"</v>
      </c>
      <c r="I50" t="s">
        <v>949</v>
      </c>
      <c r="J50" t="str">
        <f>_xlfn.CONCAT("""",VLOOKUP(B50,'Index Web'!A$3:L$234,5,FALSE),"""")</f>
        <v>"Precatecumenado"</v>
      </c>
      <c r="K50" t="s">
        <v>950</v>
      </c>
      <c r="L50" t="str">
        <f>_xlfn.CONCAT("[",VLOOKUP(B50,'Index Web'!A$3:N$234,14,FALSE),"]")</f>
        <v>["Paz","Antiguo Testamento"]</v>
      </c>
      <c r="M50" t="s">
        <v>951</v>
      </c>
      <c r="N50" t="str">
        <f>_xlfn.CONCAT("""/resucito/src/index.html?canto=",VLOOKUP(B50,'Index Web'!A$3:N$234,13,FALSE),"""")</f>
        <v>"/resucito/src/index.html?canto=comoesmaravilloso"</v>
      </c>
      <c r="O50" t="s">
        <v>952</v>
      </c>
      <c r="P50" t="str">
        <f>_xlfn.CONCAT("""",VLOOKUP(B50,'Index Web'!A$3:O$234,15,FALSE)," ",VLOOKUP(B50,'Index Web'!A$3:O$234,13,FALSE),"""","},")</f>
        <v>"cómo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comoesmaravilloso"},</v>
      </c>
      <c r="Q50" t="str">
        <f t="shared" si="0"/>
        <v>{id:48,title: "Cómo es maravilloso", subtitle: "Salmo 133 (132)", category: "Precatecumenado", moments: ["Paz","Antiguo Testamento"], url: "/resucito/src/index.html?canto=comoesmaravilloso", content: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comoesmaravilloso"},</v>
      </c>
    </row>
    <row r="51" spans="2:17" x14ac:dyDescent="0.35">
      <c r="B51" s="26">
        <v>39</v>
      </c>
      <c r="C51" t="s">
        <v>261</v>
      </c>
      <c r="D51">
        <f>VLOOKUP(B51,'Index Web'!A$3:L$234,2,FALSE)</f>
        <v>49</v>
      </c>
      <c r="E51" t="s">
        <v>947</v>
      </c>
      <c r="F51" t="str">
        <f>_xlfn.CONCAT("""",VLOOKUP(B51,'Index Web'!A$3:L$234,3,FALSE),"""")</f>
        <v>"Como la cierva"</v>
      </c>
      <c r="G51" t="s">
        <v>948</v>
      </c>
      <c r="H51" t="str">
        <f>_xlfn.CONCAT("""",VLOOKUP(B51,'Index Web'!A$3:L$234,4,FALSE),"""")</f>
        <v>"Salmo 42-43 (41-42)"</v>
      </c>
      <c r="I51" t="s">
        <v>949</v>
      </c>
      <c r="J51" t="str">
        <f>_xlfn.CONCAT("""",VLOOKUP(B51,'Index Web'!A$3:L$234,5,FALSE),"""")</f>
        <v>"Precatecumenado"</v>
      </c>
      <c r="K51" t="s">
        <v>950</v>
      </c>
      <c r="L51" t="str">
        <f>_xlfn.CONCAT("[",VLOOKUP(B51,'Index Web'!A$3:N$234,14,FALSE),"]")</f>
        <v>["Cuaresma","Antiguo Testamento"]</v>
      </c>
      <c r="M51" t="s">
        <v>951</v>
      </c>
      <c r="N51" t="str">
        <f>_xlfn.CONCAT("""/resucito/src/index.html?canto=",VLOOKUP(B51,'Index Web'!A$3:N$234,13,FALSE),"""")</f>
        <v>"/resucito/src/index.html?canto=comolacierva"</v>
      </c>
      <c r="O51" t="s">
        <v>952</v>
      </c>
      <c r="P51" t="str">
        <f>_xlfn.CONCAT("""",VLOOKUP(B51,'Index Web'!A$3:O$234,15,FALSE)," ",VLOOKUP(B51,'Index Web'!A$3:O$234,13,FALSE),"""","},")</f>
        <v>"como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a. espera en Dios  c porque él, él es tu salvación  a. espera en Dios  comolacierva"},</v>
      </c>
      <c r="Q51" t="str">
        <f t="shared" si="0"/>
        <v>{id:49,title: "Como la cierva", subtitle: "Salmo 42-43 (41-42)", category: "Precatecumenado", moments: ["Cuaresma","Antiguo Testamento"], url: "/resucito/src/index.html?canto=comolacierva", content: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a. espera en Dios  c porque él, él es tu salvación  a. espera en Dios  comolacierva"},</v>
      </c>
    </row>
    <row r="52" spans="2:17" x14ac:dyDescent="0.35">
      <c r="B52" s="28">
        <v>240</v>
      </c>
      <c r="C52" t="s">
        <v>261</v>
      </c>
      <c r="D52">
        <f>VLOOKUP(B52,'Index Web'!A$3:L$234,2,FALSE)</f>
        <v>50</v>
      </c>
      <c r="E52" t="s">
        <v>947</v>
      </c>
      <c r="F52" t="str">
        <f>_xlfn.CONCAT("""",VLOOKUP(B52,'Index Web'!A$3:L$234,3,FALSE),"""")</f>
        <v>"Como lirio entre los cardos "</v>
      </c>
      <c r="G52" t="s">
        <v>948</v>
      </c>
      <c r="H52" t="str">
        <f>_xlfn.CONCAT("""",VLOOKUP(B52,'Index Web'!A$3:L$234,4,FALSE),"""")</f>
        <v>"Cantar de los cantares 1,13ss "</v>
      </c>
      <c r="I52" t="s">
        <v>949</v>
      </c>
      <c r="J52" t="str">
        <f>_xlfn.CONCAT("""",VLOOKUP(B52,'Index Web'!A$3:L$234,5,FALSE),"""")</f>
        <v>"Eleccion"</v>
      </c>
      <c r="K52" t="s">
        <v>950</v>
      </c>
      <c r="L52" t="str">
        <f>_xlfn.CONCAT("[",VLOOKUP(B52,'Index Web'!A$3:N$234,14,FALSE),"]")</f>
        <v>["Antiguo Testamento"]</v>
      </c>
      <c r="M52" t="s">
        <v>951</v>
      </c>
      <c r="N52" t="str">
        <f>_xlfn.CONCAT("""/resucito/src/index.html?canto=",VLOOKUP(B52,'Index Web'!A$3:N$234,13,FALSE),"""")</f>
        <v>"/resucito/src/index.html?canto=comolirioentreloscardos"</v>
      </c>
      <c r="O52" t="s">
        <v>952</v>
      </c>
      <c r="P52" t="str">
        <f>_xlfn.CONCAT("""",VLOOKUP(B52,'Index Web'!A$3:O$234,15,FALSE)," ",VLOOKUP(B52,'Index Web'!A$3:O$234,13,FALSE),"""","},")</f>
        <v>"como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comolirioentreloscardos"},</v>
      </c>
      <c r="Q52" t="str">
        <f t="shared" si="0"/>
        <v>{id:50,title: "Como lirio entre los cardos ", subtitle: "Cantar de los cantares 1,13ss ", category: "Eleccion", moments: ["Antiguo Testamento"], url: "/resucito/src/index.html?canto=comolirioentreloscardos", content: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comolirioentreloscardos"},</v>
      </c>
    </row>
    <row r="53" spans="2:17" x14ac:dyDescent="0.35">
      <c r="B53" s="26">
        <v>40</v>
      </c>
      <c r="C53" t="s">
        <v>261</v>
      </c>
      <c r="D53">
        <f>VLOOKUP(B53,'Index Web'!A$3:L$234,2,FALSE)</f>
        <v>51</v>
      </c>
      <c r="E53" t="s">
        <v>947</v>
      </c>
      <c r="F53" t="str">
        <f>_xlfn.CONCAT("""",VLOOKUP(B53,'Index Web'!A$3:L$234,3,FALSE),"""")</f>
        <v>"Como oveja que ve"</v>
      </c>
      <c r="G53" t="s">
        <v>948</v>
      </c>
      <c r="H53" t="str">
        <f>_xlfn.CONCAT("""",VLOOKUP(B53,'Index Web'!A$3:L$234,4,FALSE),"""")</f>
        <v>"Kontáklon (Romano el Meloda)"</v>
      </c>
      <c r="I53" t="s">
        <v>949</v>
      </c>
      <c r="J53" t="str">
        <f>_xlfn.CONCAT("""",VLOOKUP(B53,'Index Web'!A$3:L$234,5,FALSE),"""")</f>
        <v>"Precatecumenado"</v>
      </c>
      <c r="K53" t="s">
        <v>950</v>
      </c>
      <c r="L53" t="str">
        <f>_xlfn.CONCAT("[",VLOOKUP(B53,'Index Web'!A$3:N$234,14,FALSE),"]")</f>
        <v>["Vírgen María","Cuaresma","Pascua","Pentecostés","Fracción Del Pan"]</v>
      </c>
      <c r="M53" t="s">
        <v>951</v>
      </c>
      <c r="N53" t="str">
        <f>_xlfn.CONCAT("""/resucito/src/index.html?canto=",VLOOKUP(B53,'Index Web'!A$3:N$234,13,FALSE),"""")</f>
        <v>"/resucito/src/index.html?canto=comoovejaqueve"</v>
      </c>
      <c r="O53" t="s">
        <v>952</v>
      </c>
      <c r="P53" t="str">
        <f>_xlfn.CONCAT("""",VLOOKUP(B53,'Index Web'!A$3:O$234,15,FALSE)," ",VLOOKUP(B53,'Index Web'!A$3:O$234,13,FALSE),"""","},")</f>
        <v>"como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de tu vida?  ¡háblame: no pases, te ruego, sin hablarme, hijo mío, hijo mío y Dios mío! a. ¡hijo mío, hijo mío y Dios mío! comoovejaqueve"},</v>
      </c>
      <c r="Q53" t="str">
        <f t="shared" si="0"/>
        <v>{id:51,title: "Como oveja que ve", subtitle: "Kontáklon (Romano el Meloda)", category: "Precatecumenado", moments: ["Vírgen María","Cuaresma","Pascua","Pentecostés","Fracción Del Pan"], url: "/resucito/src/index.html?canto=comoovejaqueve", content: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de tu vida?  ¡háblame: no pases, te ruego, sin hablarme, hijo mío, hijo mío y Dios mío! a. ¡hijo mío, hijo mío y Dios mío! comoovejaqueve"},</v>
      </c>
    </row>
    <row r="54" spans="2:17" x14ac:dyDescent="0.35">
      <c r="B54" s="25">
        <v>41</v>
      </c>
      <c r="C54" t="s">
        <v>261</v>
      </c>
      <c r="D54">
        <f>VLOOKUP(B54,'Index Web'!A$3:L$234,2,FALSE)</f>
        <v>52</v>
      </c>
      <c r="E54" t="s">
        <v>947</v>
      </c>
      <c r="F54" t="str">
        <f>_xlfn.CONCAT("""",VLOOKUP(B54,'Index Web'!A$3:L$234,3,FALSE),"""")</f>
        <v>"Consolad a mi pueblo"</v>
      </c>
      <c r="G54" t="s">
        <v>948</v>
      </c>
      <c r="H54" t="str">
        <f>_xlfn.CONCAT("""",VLOOKUP(B54,'Index Web'!A$3:L$234,4,FALSE),"""")</f>
        <v>"Isaías 40,1-11 - Melodía hebraica "</v>
      </c>
      <c r="I54" t="s">
        <v>949</v>
      </c>
      <c r="J54" t="str">
        <f>_xlfn.CONCAT("""",VLOOKUP(B54,'Index Web'!A$3:L$234,5,FALSE),"""")</f>
        <v>"Precatecumenado"</v>
      </c>
      <c r="K54" t="s">
        <v>950</v>
      </c>
      <c r="L54" t="str">
        <f>_xlfn.CONCAT("[",VLOOKUP(B54,'Index Web'!A$3:N$234,14,FALSE),"]")</f>
        <v>["Adviento","Navidad","Entrada","Antiguo Testamento","Paz","Final"]</v>
      </c>
      <c r="M54" t="s">
        <v>951</v>
      </c>
      <c r="N54" t="str">
        <f>_xlfn.CONCAT("""/resucito/src/index.html?canto=",VLOOKUP(B54,'Index Web'!A$3:N$234,13,FALSE),"""")</f>
        <v>"/resucito/src/index.html?canto=consoladamipueblo"</v>
      </c>
      <c r="O54" t="s">
        <v>952</v>
      </c>
      <c r="P54" t="str">
        <f>_xlfn.CONCAT("""",VLOOKUP(B54,'Index Web'!A$3:O$234,15,FALSE)," ",VLOOKUP(B54,'Index Web'!A$3:O$234,13,FALSE),"""","},")</f>
        <v>"consolad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consoladamipueblo"},</v>
      </c>
      <c r="Q54" t="str">
        <f t="shared" si="0"/>
        <v>{id:52,title: "Consolad a mi pueblo", subtitle: "Isaías 40,1-11 - Melodía hebraica ", category: "Precatecumenado", moments: ["Adviento","Navidad","Entrada","Antiguo Testamento","Paz","Final"], url: "/resucito/src/index.html?canto=consoladamipueblo", content: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consoladamipueblo"},</v>
      </c>
    </row>
    <row r="55" spans="2:17" x14ac:dyDescent="0.35">
      <c r="B55" s="27">
        <v>186</v>
      </c>
      <c r="C55" t="s">
        <v>261</v>
      </c>
      <c r="D55">
        <f>VLOOKUP(B55,'Index Web'!A$3:L$234,2,FALSE)</f>
        <v>53</v>
      </c>
      <c r="E55" t="s">
        <v>947</v>
      </c>
      <c r="F55" t="str">
        <f>_xlfn.CONCAT("""",VLOOKUP(B55,'Index Web'!A$3:L$234,3,FALSE),"""")</f>
        <v>"Cordero de Dios"</v>
      </c>
      <c r="G55" t="s">
        <v>948</v>
      </c>
      <c r="H55" t="str">
        <f>_xlfn.CONCAT("""",VLOOKUP(B55,'Index Web'!A$3:L$234,4,FALSE),"""")</f>
        <v>"Después de la consagración"</v>
      </c>
      <c r="I55" t="s">
        <v>949</v>
      </c>
      <c r="J55" t="str">
        <f>_xlfn.CONCAT("""",VLOOKUP(B55,'Index Web'!A$3:L$234,5,FALSE),"""")</f>
        <v>"Liturgia"</v>
      </c>
      <c r="K55" t="s">
        <v>950</v>
      </c>
      <c r="L55" t="str">
        <f>_xlfn.CONCAT("[",VLOOKUP(B55,'Index Web'!A$3:N$234,14,FALSE),"]")</f>
        <v>[""]</v>
      </c>
      <c r="M55" t="s">
        <v>951</v>
      </c>
      <c r="N55" t="str">
        <f>_xlfn.CONCAT("""/resucito/src/index.html?canto=",VLOOKUP(B55,'Index Web'!A$3:N$234,13,FALSE),"""")</f>
        <v>"/resucito/src/index.html?canto=corderodedios"</v>
      </c>
      <c r="O55" t="s">
        <v>952</v>
      </c>
      <c r="P55" t="str">
        <f>_xlfn.CONCAT("""",VLOOKUP(B55,'Index Web'!A$3:O$234,15,FALSE)," ",VLOOKUP(B55,'Index Web'!A$3:O$234,13,FALSE),"""","},")</f>
        <v>"cordero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corderodedios"},</v>
      </c>
      <c r="Q55" t="str">
        <f t="shared" si="0"/>
        <v>{id:53,title: "Cordero de Dios", subtitle: "Después de la consagración", category: "Liturgia", moments: [""], url: "/resucito/src/index.html?canto=corderodedios", content: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corderodedios"},</v>
      </c>
    </row>
    <row r="56" spans="2:17" x14ac:dyDescent="0.35">
      <c r="B56" s="29">
        <v>187</v>
      </c>
      <c r="C56" t="s">
        <v>261</v>
      </c>
      <c r="D56">
        <f>VLOOKUP(B56,'Index Web'!A$3:L$234,2,FALSE)</f>
        <v>54</v>
      </c>
      <c r="E56" t="s">
        <v>947</v>
      </c>
      <c r="F56" t="str">
        <f>_xlfn.CONCAT("""",VLOOKUP(B56,'Index Web'!A$3:L$234,3,FALSE),"""")</f>
        <v>"Credo"</v>
      </c>
      <c r="G56" t="s">
        <v>948</v>
      </c>
      <c r="H56" t="str">
        <f>_xlfn.CONCAT("""",VLOOKUP(B56,'Index Web'!A$3:L$234,4,FALSE),"""")</f>
        <v>"Símbolo Apostólico"</v>
      </c>
      <c r="I56" t="s">
        <v>949</v>
      </c>
      <c r="J56" t="str">
        <f>_xlfn.CONCAT("""",VLOOKUP(B56,'Index Web'!A$3:L$234,5,FALSE),"""")</f>
        <v>"Liturgia"</v>
      </c>
      <c r="K56" t="s">
        <v>950</v>
      </c>
      <c r="L56" t="str">
        <f>_xlfn.CONCAT("[",VLOOKUP(B56,'Index Web'!A$3:N$234,14,FALSE),"]")</f>
        <v>[""]</v>
      </c>
      <c r="M56" t="s">
        <v>951</v>
      </c>
      <c r="N56" t="str">
        <f>_xlfn.CONCAT("""/resucito/src/index.html?canto=",VLOOKUP(B56,'Index Web'!A$3:N$234,13,FALSE),"""")</f>
        <v>"/resucito/src/index.html?canto=credo"</v>
      </c>
      <c r="O56" t="s">
        <v>952</v>
      </c>
      <c r="P56" t="str">
        <f>_xlfn.CONCAT("""",VLOOKUP(B56,'Index Web'!A$3:O$234,15,FALSE)," ",VLOOKUP(B56,'Index Web'!A$3:O$234,13,FALSE),"""","},")</f>
        <v>"creo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v>
      </c>
      <c r="Q56" t="str">
        <f t="shared" si="0"/>
        <v>{id:54,title: "Credo", subtitle: "Símbolo Apostólico", category: "Liturgia", moments: [""], url: "/resucito/src/index.html?canto=credo", content: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v>
      </c>
    </row>
    <row r="57" spans="2:17" x14ac:dyDescent="0.35">
      <c r="B57" s="26">
        <v>42</v>
      </c>
      <c r="C57" t="s">
        <v>261</v>
      </c>
      <c r="D57">
        <f>VLOOKUP(B57,'Index Web'!A$3:L$234,2,FALSE)</f>
        <v>55</v>
      </c>
      <c r="E57" t="s">
        <v>947</v>
      </c>
      <c r="F57" t="str">
        <f>_xlfn.CONCAT("""",VLOOKUP(B57,'Index Web'!A$3:L$234,3,FALSE),"""")</f>
        <v>"Cristo es la luz"</v>
      </c>
      <c r="G57" t="s">
        <v>948</v>
      </c>
      <c r="H57" t="str">
        <f>_xlfn.CONCAT("""",VLOOKUP(B57,'Index Web'!A$3:L$234,4,FALSE),"""")</f>
        <v>"Himno - Juan 8,12; 14,6"</v>
      </c>
      <c r="I57" t="s">
        <v>949</v>
      </c>
      <c r="J57" t="str">
        <f>_xlfn.CONCAT("""",VLOOKUP(B57,'Index Web'!A$3:L$234,5,FALSE),"""")</f>
        <v>"Precatecumenado"</v>
      </c>
      <c r="K57" t="s">
        <v>950</v>
      </c>
      <c r="L57" t="str">
        <f>_xlfn.CONCAT("[",VLOOKUP(B57,'Index Web'!A$3:N$234,14,FALSE),"]")</f>
        <v>["Pascua","Pentecostés","Nuevo Testamento"]</v>
      </c>
      <c r="M57" t="s">
        <v>951</v>
      </c>
      <c r="N57" t="str">
        <f>_xlfn.CONCAT("""/resucito/src/index.html?canto=",VLOOKUP(B57,'Index Web'!A$3:N$234,13,FALSE),"""")</f>
        <v>"/resucito/src/index.html?canto=cristoeslaluz"</v>
      </c>
      <c r="O57" t="s">
        <v>952</v>
      </c>
      <c r="P57" t="str">
        <f>_xlfn.CONCAT("""",VLOOKUP(B57,'Index Web'!A$3:O$234,15,FALSE)," ",VLOOKUP(B57,'Index Web'!A$3:O$234,13,FALSE),"""","},")</f>
        <v>"cristo es la luz juan 8,12; 14,6 cristo es la luz. él es la salvación cristo es el camino. cristo es la verdad. cristo es la vida. cristoeslaluz"},</v>
      </c>
      <c r="Q57" t="str">
        <f t="shared" si="0"/>
        <v>{id:55,title: "Cristo es la luz", subtitle: "Himno - Juan 8,12; 14,6", category: "Precatecumenado", moments: ["Pascua","Pentecostés","Nuevo Testamento"], url: "/resucito/src/index.html?canto=cristoeslaluz", content: "cristo es la luz juan 8,12; 14,6 cristo es la luz. él es la salvación cristo es el camino. cristo es la verdad. cristo es la vida. cristoeslaluz"},</v>
      </c>
    </row>
    <row r="58" spans="2:17" x14ac:dyDescent="0.35">
      <c r="B58" s="31">
        <v>222</v>
      </c>
      <c r="C58" t="s">
        <v>261</v>
      </c>
      <c r="D58">
        <f>VLOOKUP(B58,'Index Web'!A$3:L$234,2,FALSE)</f>
        <v>56</v>
      </c>
      <c r="E58" t="s">
        <v>947</v>
      </c>
      <c r="F58" t="str">
        <f>_xlfn.CONCAT("""",VLOOKUP(B58,'Index Web'!A$3:L$234,3,FALSE),"""")</f>
        <v>"Cuando dormía"</v>
      </c>
      <c r="G58" t="s">
        <v>948</v>
      </c>
      <c r="H58" t="str">
        <f>_xlfn.CONCAT("""",VLOOKUP(B58,'Index Web'!A$3:L$234,4,FALSE),"""")</f>
        <v>"Cantar de los Cantares 5,2ss "</v>
      </c>
      <c r="I58" t="s">
        <v>949</v>
      </c>
      <c r="J58" t="str">
        <f>_xlfn.CONCAT("""",VLOOKUP(B58,'Index Web'!A$3:L$234,5,FALSE),"""")</f>
        <v>"Catecumenado"</v>
      </c>
      <c r="K58" t="s">
        <v>950</v>
      </c>
      <c r="L58" t="str">
        <f>_xlfn.CONCAT("[",VLOOKUP(B58,'Index Web'!A$3:N$234,14,FALSE),"]")</f>
        <v>["Comunión","Antiguo Testamento"]</v>
      </c>
      <c r="M58" t="s">
        <v>951</v>
      </c>
      <c r="N58" t="str">
        <f>_xlfn.CONCAT("""/resucito/src/index.html?canto=",VLOOKUP(B58,'Index Web'!A$3:N$234,13,FALSE),"""")</f>
        <v>"/resucito/src/index.html?canto=cuandodormia"</v>
      </c>
      <c r="O58" t="s">
        <v>952</v>
      </c>
      <c r="P58" t="str">
        <f>_xlfn.CONCAT("""",VLOOKUP(B58,'Index Web'!A$3:O$234,15,FALSE)," ",VLOOKUP(B58,'Index Web'!A$3:O$234,13,FALSE),"""","},")</f>
        <v>"cuando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c ¡ay, si tú fueras mi hermano, te podría besar, al encontrarte en la puerta! a. os conjuro.. cuandodormia"},</v>
      </c>
      <c r="Q58" t="str">
        <f t="shared" si="0"/>
        <v>{id:56,title: "Cuando dormía", subtitle: "Cantar de los Cantares 5,2ss ", category: "Catecumenado", moments: ["Comunión","Antiguo Testamento"], url: "/resucito/src/index.html?canto=cuandodormia", content: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c ¡ay, si tú fueras mi hermano, te podría besar, al encontrarte en la puerta! a. os conjuro.. cuandodormia"},</v>
      </c>
    </row>
    <row r="59" spans="2:17" x14ac:dyDescent="0.35">
      <c r="B59" s="26">
        <v>43</v>
      </c>
      <c r="C59" t="s">
        <v>261</v>
      </c>
      <c r="D59">
        <f>VLOOKUP(B59,'Index Web'!A$3:L$234,2,FALSE)</f>
        <v>57</v>
      </c>
      <c r="E59" t="s">
        <v>947</v>
      </c>
      <c r="F59" t="str">
        <f>_xlfn.CONCAT("""",VLOOKUP(B59,'Index Web'!A$3:L$234,3,FALSE),"""")</f>
        <v>"Cuando el Señor "</v>
      </c>
      <c r="G59" t="s">
        <v>948</v>
      </c>
      <c r="H59" t="str">
        <f>_xlfn.CONCAT("""",VLOOKUP(B59,'Index Web'!A$3:L$234,4,FALSE),"""")</f>
        <v>"Salmo 126 (125)"</v>
      </c>
      <c r="I59" t="s">
        <v>949</v>
      </c>
      <c r="J59" t="str">
        <f>_xlfn.CONCAT("""",VLOOKUP(B59,'Index Web'!A$3:L$234,5,FALSE),"""")</f>
        <v>"Precatecumenado"</v>
      </c>
      <c r="K59" t="s">
        <v>950</v>
      </c>
      <c r="L59" t="str">
        <f>_xlfn.CONCAT("[",VLOOKUP(B59,'Index Web'!A$3:N$234,14,FALSE),"]")</f>
        <v>["Cuaresma","Adviento","Navidad","Antiguo Testamento","Entrada"]</v>
      </c>
      <c r="M59" t="s">
        <v>951</v>
      </c>
      <c r="N59" t="str">
        <f>_xlfn.CONCAT("""/resucito/src/index.html?canto=",VLOOKUP(B59,'Index Web'!A$3:N$234,13,FALSE),"""")</f>
        <v>"/resucito/src/index.html?canto=cuandoelsenor"</v>
      </c>
      <c r="O59" t="s">
        <v>952</v>
      </c>
      <c r="P59" t="str">
        <f>_xlfn.CONCAT("""",VLOOKUP(B59,'Index Web'!A$3:O$234,15,FALSE)," ",VLOOKUP(B59,'Index Web'!A$3:O$234,13,FALSE),"""","},")</f>
        <v>"cuando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cuandoelsenor"},</v>
      </c>
      <c r="Q59" t="str">
        <f t="shared" si="0"/>
        <v>{id:57,title: "Cuando el Señor ", subtitle: "Salmo 126 (125)", category: "Precatecumenado", moments: ["Cuaresma","Adviento","Navidad","Antiguo Testamento","Entrada"], url: "/resucito/src/index.html?canto=cuandoelsenor", content: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cuandoelsenor"},</v>
      </c>
    </row>
    <row r="60" spans="2:17" x14ac:dyDescent="0.35">
      <c r="B60" s="25">
        <v>44</v>
      </c>
      <c r="C60" t="s">
        <v>261</v>
      </c>
      <c r="D60">
        <f>VLOOKUP(B60,'Index Web'!A$3:L$234,2,FALSE)</f>
        <v>58</v>
      </c>
      <c r="E60" t="s">
        <v>947</v>
      </c>
      <c r="F60" t="str">
        <f>_xlfn.CONCAT("""",VLOOKUP(B60,'Index Web'!A$3:L$234,3,FALSE),"""")</f>
        <v>"Cuando Israel salió de Egipto"</v>
      </c>
      <c r="G60" t="s">
        <v>948</v>
      </c>
      <c r="H60" t="str">
        <f>_xlfn.CONCAT("""",VLOOKUP(B60,'Index Web'!A$3:L$234,4,FALSE),"""")</f>
        <v>"Salmo 114 (113)"</v>
      </c>
      <c r="I60" t="s">
        <v>949</v>
      </c>
      <c r="J60" t="str">
        <f>_xlfn.CONCAT("""",VLOOKUP(B60,'Index Web'!A$3:L$234,5,FALSE),"""")</f>
        <v>"Precatecumenado"</v>
      </c>
      <c r="K60" t="s">
        <v>950</v>
      </c>
      <c r="L60" t="str">
        <f>_xlfn.CONCAT("[",VLOOKUP(B60,'Index Web'!A$3:N$234,14,FALSE),"]")</f>
        <v>["Pascua","Pentecostés","Antiguo Testamento"]</v>
      </c>
      <c r="M60" t="s">
        <v>951</v>
      </c>
      <c r="N60" t="str">
        <f>_xlfn.CONCAT("""/resucito/src/index.html?canto=",VLOOKUP(B60,'Index Web'!A$3:N$234,13,FALSE),"""")</f>
        <v>"/resucito/src/index.html?canto=cuandoisraelsaliodeegipto"</v>
      </c>
      <c r="O60" t="s">
        <v>952</v>
      </c>
      <c r="P60" t="str">
        <f>_xlfn.CONCAT("""",VLOOKUP(B60,'Index Web'!A$3:O$234,15,FALSE)," ",VLOOKUP(B60,'Index Web'!A$3:O$234,13,FALSE),"""","},")</f>
        <v>"cuando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cuandoisraelsaliodeegipto"},</v>
      </c>
      <c r="Q60" t="str">
        <f t="shared" si="0"/>
        <v>{id:58,title: "Cuando Israel salió de Egipto", subtitle: "Salmo 114 (113)", category: "Precatecumenado", moments: ["Pascua","Pentecostés","Antiguo Testamento"], url: "/resucito/src/index.html?canto=cuandoisraelsaliodeegipto", content: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cuandoisraelsaliodeegipto"},</v>
      </c>
    </row>
    <row r="61" spans="2:17" x14ac:dyDescent="0.35">
      <c r="B61" s="26">
        <v>45</v>
      </c>
      <c r="C61" t="s">
        <v>261</v>
      </c>
      <c r="D61">
        <f>VLOOKUP(B61,'Index Web'!A$3:L$234,2,FALSE)</f>
        <v>59</v>
      </c>
      <c r="E61" t="s">
        <v>947</v>
      </c>
      <c r="F61" t="str">
        <f>_xlfn.CONCAT("""",VLOOKUP(B61,'Index Web'!A$3:L$234,3,FALSE),"""")</f>
        <v>"Dayenú"</v>
      </c>
      <c r="G61" t="s">
        <v>948</v>
      </c>
      <c r="H61" t="str">
        <f>_xlfn.CONCAT("""",VLOOKUP(B61,'Index Web'!A$3:L$234,4,FALSE),"""")</f>
        <v>"De la Hagadá de Pésaj hebrea"</v>
      </c>
      <c r="I61" t="s">
        <v>949</v>
      </c>
      <c r="J61" t="str">
        <f>_xlfn.CONCAT("""",VLOOKUP(B61,'Index Web'!A$3:L$234,5,FALSE),"""")</f>
        <v>"Precatecumenado"</v>
      </c>
      <c r="K61" t="s">
        <v>950</v>
      </c>
      <c r="L61" t="str">
        <f>_xlfn.CONCAT("[",VLOOKUP(B61,'Index Web'!A$3:N$234,14,FALSE),"]")</f>
        <v>["Pascua","Pentecostés","Paz"]</v>
      </c>
      <c r="M61" t="s">
        <v>951</v>
      </c>
      <c r="N61" t="str">
        <f>_xlfn.CONCAT("""/resucito/src/index.html?canto=",VLOOKUP(B61,'Index Web'!A$3:N$234,13,FALSE),"""")</f>
        <v>"/resucito/src/index.html?canto=dayenu"</v>
      </c>
      <c r="O61" t="s">
        <v>952</v>
      </c>
      <c r="P61" t="str">
        <f>_xlfn.CONCAT("""",VLOOKUP(B61,'Index Web'!A$3:O$234,15,FALSE)," ",VLOOKUP(B61,'Index Web'!A$3:O$234,13,FALSE),"""","},")</f>
        <v>"dayenú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c si nos hubiera librado de todos los ídolos y no nos hubiera dado todas sus riquezas: a eso nos habría bastado  c si nos hubiera dado todas sus riquezas y no hubiera abierto el mar para nosotros: a eso nos habría bastado   si hubiera abierto el mar para nosotros y no hubiera hundido a nuestros opresores: a. eso nos habría bastado  c si hubiera hundido a nuestros opresores y no nos hubiera abierto un camino en el desierto: a eso nos habría bastado   si nos hubiera abierto un camino en el desierto y no nos hubiera nutrido con el pan de la vida: a eso nos habría bastado  c si nos hubiera nutrido con el pan de la vida y no nos hubiera dado el día del señor: a. eso nos habría bastado   si nos hubiera dado el día del señor y no nos hubiera sellado una nueva alianza: a. eso nos habría bastado  c si hubiera hecho con nosotros una nueva alianza y no nos hubiera hecho entrar en su iglesia: a. eso nos habría bastado  c si nos hubiera hecho entrar en su iglesia y no hubiera construido en nosotros su templo: a. eso nos habría bastado  si hubiera construido en nosotros su templo y no lo hubiera llenado de su santo espíritu: a. eso nos habría bastado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v>
      </c>
      <c r="Q61" t="str">
        <f t="shared" si="0"/>
        <v>{id:59,title: "Dayenú", subtitle: "De la Hagadá de Pésaj hebrea", category: "Precatecumenado", moments: ["Pascua","Pentecostés","Paz"], url: "/resucito/src/index.html?canto=dayenu", content: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c si nos hubiera librado de todos los ídolos y no nos hubiera dado todas sus riquezas: a eso nos habría bastado  c si nos hubiera dado todas sus riquezas y no hubiera abierto el mar para nosotros: a eso nos habría bastado   si hubiera abierto el mar para nosotros y no hubiera hundido a nuestros opresores: a. eso nos habría bastado  c si hubiera hundido a nuestros opresores y no nos hubiera abierto un camino en el desierto: a eso nos habría bastado   si nos hubiera abierto un camino en el desierto y no nos hubiera nutrido con el pan de la vida: a eso nos habría bastado  c si nos hubiera nutrido con el pan de la vida y no nos hubiera dado el día del señor: a. eso nos habría bastado   si nos hubiera dado el día del señor y no nos hubiera sellado una nueva alianza: a. eso nos habría bastado  c si hubiera hecho con nosotros una nueva alianza y no nos hubiera hecho entrar en su iglesia: a. eso nos habría bastado  c si nos hubiera hecho entrar en su iglesia y no hubiera construido en nosotros su templo: a. eso nos habría bastado  si hubiera construido en nosotros su templo y no lo hubiera llenado de su santo espíritu: a. eso nos habría bastado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v>
      </c>
    </row>
    <row r="62" spans="2:17" x14ac:dyDescent="0.35">
      <c r="B62" s="25">
        <v>47</v>
      </c>
      <c r="C62" t="s">
        <v>261</v>
      </c>
      <c r="D62">
        <f>VLOOKUP(B62,'Index Web'!A$3:L$234,2,FALSE)</f>
        <v>60</v>
      </c>
      <c r="E62" t="s">
        <v>947</v>
      </c>
      <c r="F62" t="str">
        <f>_xlfn.CONCAT("""",VLOOKUP(B62,'Index Web'!A$3:L$234,3,FALSE),"""")</f>
        <v>"De Profundis"</v>
      </c>
      <c r="G62" t="s">
        <v>948</v>
      </c>
      <c r="H62" t="str">
        <f>_xlfn.CONCAT("""",VLOOKUP(B62,'Index Web'!A$3:L$234,4,FALSE),"""")</f>
        <v>"Salmo 130 (129)"</v>
      </c>
      <c r="I62" t="s">
        <v>949</v>
      </c>
      <c r="J62" t="str">
        <f>_xlfn.CONCAT("""",VLOOKUP(B62,'Index Web'!A$3:L$234,5,FALSE),"""")</f>
        <v>"Precatecumenado"</v>
      </c>
      <c r="K62" t="s">
        <v>950</v>
      </c>
      <c r="L62" t="str">
        <f>_xlfn.CONCAT("[",VLOOKUP(B62,'Index Web'!A$3:N$234,14,FALSE),"]")</f>
        <v>["Cuaresma","Adviento","Navidad","Antiguo Testamento"]</v>
      </c>
      <c r="M62" t="s">
        <v>951</v>
      </c>
      <c r="N62" t="str">
        <f>_xlfn.CONCAT("""/resucito/src/index.html?canto=",VLOOKUP(B62,'Index Web'!A$3:N$234,13,FALSE),"""")</f>
        <v>"/resucito/src/index.html?canto=deprofundis"</v>
      </c>
      <c r="O62" t="s">
        <v>952</v>
      </c>
      <c r="P62" t="str">
        <f>_xlfn.CONCAT("""",VLOOKUP(B62,'Index Web'!A$3:O$234,15,FALSE)," ",VLOOKUP(B62,'Index Web'!A$3:O$234,13,FALSE),"""","},")</f>
        <v>"de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deprofundis"},</v>
      </c>
      <c r="Q62" t="str">
        <f t="shared" si="0"/>
        <v>{id:60,title: "De Profundis", subtitle: "Salmo 130 (129)", category: "Precatecumenado", moments: ["Cuaresma","Adviento","Navidad","Antiguo Testamento"], url: "/resucito/src/index.html?canto=deprofundis", content: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deprofundis"},</v>
      </c>
    </row>
    <row r="63" spans="2:17" x14ac:dyDescent="0.35">
      <c r="B63" s="30">
        <v>223</v>
      </c>
      <c r="C63" t="s">
        <v>261</v>
      </c>
      <c r="D63">
        <f>VLOOKUP(B63,'Index Web'!A$3:L$234,2,FALSE)</f>
        <v>61</v>
      </c>
      <c r="E63" t="s">
        <v>947</v>
      </c>
      <c r="F63" t="str">
        <f>_xlfn.CONCAT("""",VLOOKUP(B63,'Index Web'!A$3:L$234,3,FALSE),"""")</f>
        <v>"Débora"</v>
      </c>
      <c r="G63" t="s">
        <v>948</v>
      </c>
      <c r="H63" t="str">
        <f>_xlfn.CONCAT("""",VLOOKUP(B63,'Index Web'!A$3:L$234,4,FALSE),"""")</f>
        <v>"Jueces 5"</v>
      </c>
      <c r="I63" t="s">
        <v>949</v>
      </c>
      <c r="J63" t="str">
        <f>_xlfn.CONCAT("""",VLOOKUP(B63,'Index Web'!A$3:L$234,5,FALSE),"""")</f>
        <v>"Catecumenado"</v>
      </c>
      <c r="K63" t="s">
        <v>950</v>
      </c>
      <c r="L63" t="str">
        <f>_xlfn.CONCAT("[",VLOOKUP(B63,'Index Web'!A$3:N$234,14,FALSE),"]")</f>
        <v>["Vírgen María","Antiguo Testamento"]</v>
      </c>
      <c r="M63" t="s">
        <v>951</v>
      </c>
      <c r="N63" t="str">
        <f>_xlfn.CONCAT("""/resucito/src/index.html?canto=",VLOOKUP(B63,'Index Web'!A$3:N$234,13,FALSE),"""")</f>
        <v>"/resucito/src/index.html?canto=debora"</v>
      </c>
      <c r="O63" t="s">
        <v>952</v>
      </c>
      <c r="P63" t="str">
        <f>_xlfn.CONCAT("""",VLOOKUP(B63,'Index Web'!A$3:O$234,15,FALSE)," ",VLOOKUP(B63,'Index Web'!A$3:O$234,13,FALSE),"""","},")</f>
        <v>"débora: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debora"},</v>
      </c>
      <c r="Q63" t="str">
        <f t="shared" si="0"/>
        <v>{id:61,title: "Débora", subtitle: "Jueces 5", category: "Catecumenado", moments: ["Vírgen María","Antiguo Testamento"], url: "/resucito/src/index.html?canto=debora", content: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debora"},</v>
      </c>
    </row>
    <row r="64" spans="2:17" x14ac:dyDescent="0.35">
      <c r="B64" s="25">
        <v>48</v>
      </c>
      <c r="C64" t="s">
        <v>261</v>
      </c>
      <c r="D64">
        <f>VLOOKUP(B64,'Index Web'!A$3:L$234,2,FALSE)</f>
        <v>62</v>
      </c>
      <c r="E64" t="s">
        <v>947</v>
      </c>
      <c r="F64" t="str">
        <f>_xlfn.CONCAT("""",VLOOKUP(B64,'Index Web'!A$3:L$234,3,FALSE),"""")</f>
        <v>"Decidle a los de corazón cansado"</v>
      </c>
      <c r="G64" t="s">
        <v>948</v>
      </c>
      <c r="H64" t="str">
        <f>_xlfn.CONCAT("""",VLOOKUP(B64,'Index Web'!A$3:L$234,4,FALSE),"""")</f>
        <v>"Isaías 35,4ss"</v>
      </c>
      <c r="I64" t="s">
        <v>949</v>
      </c>
      <c r="J64" t="str">
        <f>_xlfn.CONCAT("""",VLOOKUP(B64,'Index Web'!A$3:L$234,5,FALSE),"""")</f>
        <v>"Precatecumenado"</v>
      </c>
      <c r="K64" t="s">
        <v>950</v>
      </c>
      <c r="L64" t="str">
        <f>_xlfn.CONCAT("[",VLOOKUP(B64,'Index Web'!A$3:N$234,14,FALSE),"]")</f>
        <v>["Cuaresma","Adviento","Navidad","Entrada","Antiguo Testamento"]</v>
      </c>
      <c r="M64" t="s">
        <v>951</v>
      </c>
      <c r="N64" t="str">
        <f>_xlfn.CONCAT("""/resucito/src/index.html?canto=",VLOOKUP(B64,'Index Web'!A$3:N$234,13,FALSE),"""")</f>
        <v>"/resucito/src/index.html?canto=decidlealosdecorazoncansado"</v>
      </c>
      <c r="O64" t="s">
        <v>952</v>
      </c>
      <c r="P64" t="str">
        <f>_xlfn.CONCAT("""",VLOOKUP(B64,'Index Web'!A$3:O$234,15,FALSE)," ",VLOOKUP(B64,'Index Web'!A$3:O$234,13,FALSE),"""","},")</f>
        <v>"decidle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decidlealosdecorazoncansado"},</v>
      </c>
      <c r="Q64" t="str">
        <f t="shared" si="0"/>
        <v>{id:62,title: "Decidle a los de corazón cansado", subtitle: "Isaías 35,4ss", category: "Precatecumenado", moments: ["Cuaresma","Adviento","Navidad","Entrada","Antiguo Testamento"], url: "/resucito/src/index.html?canto=decidlealosdecorazoncansado", content: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decidlealosdecorazoncansado"},</v>
      </c>
    </row>
    <row r="65" spans="2:17" x14ac:dyDescent="0.35">
      <c r="B65" s="26">
        <v>49</v>
      </c>
      <c r="C65" t="s">
        <v>261</v>
      </c>
      <c r="D65">
        <f>VLOOKUP(B65,'Index Web'!A$3:L$234,2,FALSE)</f>
        <v>63</v>
      </c>
      <c r="E65" t="s">
        <v>947</v>
      </c>
      <c r="F65" t="str">
        <f>_xlfn.CONCAT("""",VLOOKUP(B65,'Index Web'!A$3:L$234,3,FALSE),"""")</f>
        <v>"Delante de los ángeles "</v>
      </c>
      <c r="G65" t="s">
        <v>948</v>
      </c>
      <c r="H65" t="str">
        <f>_xlfn.CONCAT("""",VLOOKUP(B65,'Index Web'!A$3:L$234,4,FALSE),"""")</f>
        <v>"Salmo 138 (137)"</v>
      </c>
      <c r="I65" t="s">
        <v>949</v>
      </c>
      <c r="J65" t="str">
        <f>_xlfn.CONCAT("""",VLOOKUP(B65,'Index Web'!A$3:L$234,5,FALSE),"""")</f>
        <v>"Precatecumenado"</v>
      </c>
      <c r="K65" t="s">
        <v>950</v>
      </c>
      <c r="L65" t="str">
        <f>_xlfn.CONCAT("[",VLOOKUP(B65,'Index Web'!A$3:N$234,14,FALSE),"]")</f>
        <v>["Antiguo Testamento"]</v>
      </c>
      <c r="M65" t="s">
        <v>951</v>
      </c>
      <c r="N65" t="str">
        <f>_xlfn.CONCAT("""/resucito/src/index.html?canto=",VLOOKUP(B65,'Index Web'!A$3:N$234,13,FALSE),"""")</f>
        <v>"/resucito/src/index.html?canto=delantedelosangeles"</v>
      </c>
      <c r="O65" t="s">
        <v>952</v>
      </c>
      <c r="P65" t="str">
        <f>_xlfn.CONCAT("""",VLOOKUP(B65,'Index Web'!A$3:O$234,15,FALSE)," ",VLOOKUP(B65,'Index Web'!A$3:O$234,13,FALSE),"""","},")</f>
        <v>"delante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delantedelosangeles"},</v>
      </c>
      <c r="Q65" t="str">
        <f t="shared" si="0"/>
        <v>{id:63,title: "Delante de los ángeles ", subtitle: "Salmo 138 (137)", category: "Precatecumenado", moments: ["Antiguo Testamento"], url: "/resucito/src/index.html?canto=delantedelosangeles", content: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delantedelosangeles"},</v>
      </c>
    </row>
    <row r="66" spans="2:17" x14ac:dyDescent="0.35">
      <c r="B66" s="25">
        <v>50</v>
      </c>
      <c r="C66" t="s">
        <v>261</v>
      </c>
      <c r="D66">
        <f>VLOOKUP(B66,'Index Web'!A$3:L$234,2,FALSE)</f>
        <v>64</v>
      </c>
      <c r="E66" t="s">
        <v>947</v>
      </c>
      <c r="F66" t="str">
        <f>_xlfn.CONCAT("""",VLOOKUP(B66,'Index Web'!A$3:L$234,3,FALSE),"""")</f>
        <v>"Día de reposo"</v>
      </c>
      <c r="G66" t="s">
        <v>948</v>
      </c>
      <c r="H66" t="str">
        <f>_xlfn.CONCAT("""",VLOOKUP(B66,'Index Web'!A$3:L$234,4,FALSE),"""")</f>
        <v>"Juan 8,52"</v>
      </c>
      <c r="I66" t="s">
        <v>949</v>
      </c>
      <c r="J66" t="str">
        <f>_xlfn.CONCAT("""",VLOOKUP(B66,'Index Web'!A$3:L$234,5,FALSE),"""")</f>
        <v>"Precatecumenado"</v>
      </c>
      <c r="K66" t="s">
        <v>950</v>
      </c>
      <c r="L66" t="str">
        <f>_xlfn.CONCAT("[",VLOOKUP(B66,'Index Web'!A$3:N$234,14,FALSE),"]")</f>
        <v>["Final","Nuevo Testamento"]</v>
      </c>
      <c r="M66" t="s">
        <v>951</v>
      </c>
      <c r="N66" t="str">
        <f>_xlfn.CONCAT("""/resucito/src/index.html?canto=",VLOOKUP(B66,'Index Web'!A$3:N$234,13,FALSE),"""")</f>
        <v>"/resucito/src/index.html?canto=diadereposo"</v>
      </c>
      <c r="O66" t="s">
        <v>952</v>
      </c>
      <c r="P66" t="str">
        <f>_xlfn.CONCAT("""",VLOOKUP(B66,'Index Web'!A$3:O$234,15,FALSE)," ",VLOOKUP(B66,'Index Web'!A$3:O$234,13,FALSE),"""","},")</f>
        <v>"día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diadereposo"},</v>
      </c>
      <c r="Q66" t="str">
        <f t="shared" si="0"/>
        <v>{id:64,title: "Día de reposo", subtitle: "Juan 8,52", category: "Precatecumenado", moments: ["Final","Nuevo Testamento"], url: "/resucito/src/index.html?canto=diadereposo", content: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diadereposo"},</v>
      </c>
    </row>
    <row r="67" spans="2:17" x14ac:dyDescent="0.35">
      <c r="B67" s="26">
        <v>51</v>
      </c>
      <c r="C67" t="s">
        <v>261</v>
      </c>
      <c r="D67">
        <f>VLOOKUP(B67,'Index Web'!A$3:L$234,2,FALSE)</f>
        <v>65</v>
      </c>
      <c r="E67" t="s">
        <v>947</v>
      </c>
      <c r="F67" t="str">
        <f>_xlfn.CONCAT("""",VLOOKUP(B67,'Index Web'!A$3:L$234,3,FALSE),"""")</f>
        <v>"Dice el Señor a mi Señor"</v>
      </c>
      <c r="G67" t="s">
        <v>948</v>
      </c>
      <c r="H67" t="str">
        <f>_xlfn.CONCAT("""",VLOOKUP(B67,'Index Web'!A$3:L$234,4,FALSE),"""")</f>
        <v>"Salmo 110 (109)"</v>
      </c>
      <c r="I67" t="s">
        <v>949</v>
      </c>
      <c r="J67" t="str">
        <f>_xlfn.CONCAT("""",VLOOKUP(B67,'Index Web'!A$3:L$234,5,FALSE),"""")</f>
        <v>"Precatecumenado"</v>
      </c>
      <c r="K67" t="s">
        <v>950</v>
      </c>
      <c r="L67" t="str">
        <f>_xlfn.CONCAT("[",VLOOKUP(B67,'Index Web'!A$3:N$234,14,FALSE),"]")</f>
        <v>["Pascua","Pentecostés","Antiguo Testamento"]</v>
      </c>
      <c r="M67" t="s">
        <v>951</v>
      </c>
      <c r="N67" t="str">
        <f>_xlfn.CONCAT("""/resucito/src/index.html?canto=",VLOOKUP(B67,'Index Web'!A$3:N$234,13,FALSE),"""")</f>
        <v>"/resucito/src/index.html?canto=diceelsenoramisenor"</v>
      </c>
      <c r="O67" t="s">
        <v>952</v>
      </c>
      <c r="P67" t="str">
        <f>_xlfn.CONCAT("""",VLOOKUP(B67,'Index Web'!A$3:O$234,15,FALSE)," ",VLOOKUP(B67,'Index Web'!A$3:O$234,13,FALSE),"""","},")</f>
        <v>"dice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diceelsenoramisenor"},</v>
      </c>
      <c r="Q67" t="str">
        <f t="shared" ref="Q67:Q130" si="1">_xlfn.CONCAT(C67:P67)</f>
        <v>{id:65,title: "Dice el Señor a mi Señor", subtitle: "Salmo 110 (109)", category: "Precatecumenado", moments: ["Pascua","Pentecostés","Antiguo Testamento"], url: "/resucito/src/index.html?canto=diceelsenoramisenor", content: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diceelsenoramisenor"},</v>
      </c>
    </row>
    <row r="68" spans="2:17" x14ac:dyDescent="0.35">
      <c r="B68" s="25">
        <v>52</v>
      </c>
      <c r="C68" t="s">
        <v>261</v>
      </c>
      <c r="D68">
        <f>VLOOKUP(B68,'Index Web'!A$3:L$234,2,FALSE)</f>
        <v>66</v>
      </c>
      <c r="E68" t="s">
        <v>947</v>
      </c>
      <c r="F68" t="str">
        <f>_xlfn.CONCAT("""",VLOOKUP(B68,'Index Web'!A$3:L$234,3,FALSE),"""")</f>
        <v>"Dichoso el hombre "</v>
      </c>
      <c r="G68" t="s">
        <v>948</v>
      </c>
      <c r="H68" t="str">
        <f>_xlfn.CONCAT("""",VLOOKUP(B68,'Index Web'!A$3:L$234,4,FALSE),"""")</f>
        <v>"Salmo 1"</v>
      </c>
      <c r="I68" t="s">
        <v>949</v>
      </c>
      <c r="J68" t="str">
        <f>_xlfn.CONCAT("""",VLOOKUP(B68,'Index Web'!A$3:L$234,5,FALSE),"""")</f>
        <v>"Precatecumenado"</v>
      </c>
      <c r="K68" t="s">
        <v>950</v>
      </c>
      <c r="L68" t="str">
        <f>_xlfn.CONCAT("[",VLOOKUP(B68,'Index Web'!A$3:N$234,14,FALSE),"]")</f>
        <v>["Antiguo Testamento"]</v>
      </c>
      <c r="M68" t="s">
        <v>951</v>
      </c>
      <c r="N68" t="str">
        <f>_xlfn.CONCAT("""/resucito/src/index.html?canto=",VLOOKUP(B68,'Index Web'!A$3:N$234,13,FALSE),"""")</f>
        <v>"/resucito/src/index.html?canto=dichosoelhombre"</v>
      </c>
      <c r="O68" t="s">
        <v>952</v>
      </c>
      <c r="P68" t="str">
        <f>_xlfn.CONCAT("""",VLOOKUP(B68,'Index Web'!A$3:O$234,15,FALSE)," ",VLOOKUP(B68,'Index Web'!A$3:O$234,13,FALSE),"""","},")</f>
        <v>"dichoso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dichosoelhombre"},</v>
      </c>
      <c r="Q68" t="str">
        <f t="shared" si="1"/>
        <v>{id:66,title: "Dichoso el hombre ", subtitle: "Salmo 1", category: "Precatecumenado", moments: ["Antiguo Testamento"], url: "/resucito/src/index.html?canto=dichosoelhombre", content: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dichosoelhombre"},</v>
      </c>
    </row>
    <row r="69" spans="2:17" x14ac:dyDescent="0.35">
      <c r="B69" s="26">
        <v>53</v>
      </c>
      <c r="C69" t="s">
        <v>261</v>
      </c>
      <c r="D69">
        <f>VLOOKUP(B69,'Index Web'!A$3:L$234,2,FALSE)</f>
        <v>67</v>
      </c>
      <c r="E69" t="s">
        <v>947</v>
      </c>
      <c r="F69" t="str">
        <f>_xlfn.CONCAT("""",VLOOKUP(B69,'Index Web'!A$3:L$234,3,FALSE),"""")</f>
        <v>"El combate escatológico"</v>
      </c>
      <c r="G69" t="s">
        <v>948</v>
      </c>
      <c r="H69" t="str">
        <f>_xlfn.CONCAT("""",VLOOKUP(B69,'Index Web'!A$3:L$234,4,FALSE),"""")</f>
        <v>"Apocalipsis 19,11-20"</v>
      </c>
      <c r="I69" t="s">
        <v>949</v>
      </c>
      <c r="J69" t="str">
        <f>_xlfn.CONCAT("""",VLOOKUP(B69,'Index Web'!A$3:L$234,5,FALSE),"""")</f>
        <v>"Precatecumenado"</v>
      </c>
      <c r="K69" t="s">
        <v>950</v>
      </c>
      <c r="L69" t="str">
        <f>_xlfn.CONCAT("[",VLOOKUP(B69,'Index Web'!A$3:N$234,14,FALSE),"]")</f>
        <v>["Pascua","Pentecostés","Entrada","Nuevo Testamento"]</v>
      </c>
      <c r="M69" t="s">
        <v>951</v>
      </c>
      <c r="N69" t="str">
        <f>_xlfn.CONCAT("""/resucito/src/index.html?canto=",VLOOKUP(B69,'Index Web'!A$3:N$234,13,FALSE),"""")</f>
        <v>"/resucito/src/index.html?canto=elcombateescatologico"</v>
      </c>
      <c r="O69" t="s">
        <v>952</v>
      </c>
      <c r="P69" t="str">
        <f>_xlfn.CONCAT("""",VLOOKUP(B69,'Index Web'!A$3:O$234,15,FALSE)," ",VLOOKUP(B69,'Index Web'!A$3:O$234,13,FALSE),"""","},")</f>
        <v>"el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elcombateescatologico"},</v>
      </c>
      <c r="Q69" t="str">
        <f t="shared" si="1"/>
        <v>{id:67,title: "El combate escatológico", subtitle: "Apocalipsis 19,11-20", category: "Precatecumenado", moments: ["Pascua","Pentecostés","Entrada","Nuevo Testamento"], url: "/resucito/src/index.html?canto=elcombateescatologico", content: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elcombateescatologico"},</v>
      </c>
    </row>
    <row r="70" spans="2:17" x14ac:dyDescent="0.35">
      <c r="B70" s="25">
        <v>54</v>
      </c>
      <c r="C70" t="s">
        <v>261</v>
      </c>
      <c r="D70">
        <f>VLOOKUP(B70,'Index Web'!A$3:L$234,2,FALSE)</f>
        <v>68</v>
      </c>
      <c r="E70" t="s">
        <v>947</v>
      </c>
      <c r="F70" t="str">
        <f>_xlfn.CONCAT("""",VLOOKUP(B70,'Index Web'!A$3:L$234,3,FALSE),"""")</f>
        <v>"El Espíritu del Señor está sobre mí"</v>
      </c>
      <c r="G70" t="s">
        <v>948</v>
      </c>
      <c r="H70" t="str">
        <f>_xlfn.CONCAT("""",VLOOKUP(B70,'Index Web'!A$3:L$234,4,FALSE),"""")</f>
        <v>"Lucas 4,18 – Isaías 61,1-3"</v>
      </c>
      <c r="I70" t="s">
        <v>949</v>
      </c>
      <c r="J70" t="str">
        <f>_xlfn.CONCAT("""",VLOOKUP(B70,'Index Web'!A$3:L$234,5,FALSE),"""")</f>
        <v>"Precatecumenado"</v>
      </c>
      <c r="K70" t="s">
        <v>950</v>
      </c>
      <c r="L70" t="str">
        <f>_xlfn.CONCAT("[",VLOOKUP(B70,'Index Web'!A$3:N$234,14,FALSE),"]")</f>
        <v>["Pascua","Pentecostés","Entrada","Comunión","Nuevo Testamento"]</v>
      </c>
      <c r="M70" t="s">
        <v>951</v>
      </c>
      <c r="N70" t="str">
        <f>_xlfn.CONCAT("""/resucito/src/index.html?canto=",VLOOKUP(B70,'Index Web'!A$3:N$234,13,FALSE),"""")</f>
        <v>"/resucito/src/index.html?canto=elespiritudelsenorestasobremi"</v>
      </c>
      <c r="O70" t="s">
        <v>952</v>
      </c>
      <c r="P70" t="str">
        <f>_xlfn.CONCAT("""",VLOOKUP(B70,'Index Web'!A$3:O$234,15,FALSE)," ",VLOOKUP(B70,'Index Web'!A$3:O$234,13,FALSE),"""","},")</f>
        <v>"el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elespiritudelsenorestasobremi"},</v>
      </c>
      <c r="Q70" t="str">
        <f t="shared" si="1"/>
        <v>{id:68,title: "El Espíritu del Señor está sobre mí", subtitle: "Lucas 4,18 – Isaías 61,1-3", category: "Precatecumenado", moments: ["Pascua","Pentecostés","Entrada","Comunión","Nuevo Testamento"], url: "/resucito/src/index.html?canto=elespiritudelsenorestasobremi", content: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elespiritudelsenorestasobremi"},</v>
      </c>
    </row>
    <row r="71" spans="2:17" x14ac:dyDescent="0.35">
      <c r="B71" s="26">
        <v>55</v>
      </c>
      <c r="C71" t="s">
        <v>261</v>
      </c>
      <c r="D71">
        <f>VLOOKUP(B71,'Index Web'!A$3:L$234,2,FALSE)</f>
        <v>69</v>
      </c>
      <c r="E71" t="s">
        <v>947</v>
      </c>
      <c r="F71" t="str">
        <f>_xlfn.CONCAT("""",VLOOKUP(B71,'Index Web'!A$3:L$234,3,FALSE),"""")</f>
        <v>"El jacal de los pastores"</v>
      </c>
      <c r="G71" t="s">
        <v>948</v>
      </c>
      <c r="H71" t="str">
        <f>_xlfn.CONCAT("""",VLOOKUP(B71,'Index Web'!A$3:L$234,4,FALSE),"""")</f>
        <v>"Cantar de los Cantares 1,2-8"</v>
      </c>
      <c r="I71" t="s">
        <v>949</v>
      </c>
      <c r="J71" t="str">
        <f>_xlfn.CONCAT("""",VLOOKUP(B71,'Index Web'!A$3:L$234,5,FALSE),"""")</f>
        <v>"Precatecumenado"</v>
      </c>
      <c r="K71" t="s">
        <v>950</v>
      </c>
      <c r="L71" t="str">
        <f>_xlfn.CONCAT("[",VLOOKUP(B71,'Index Web'!A$3:N$234,14,FALSE),"]")</f>
        <v>["Pascua","Pentecostés","Comunión","Antiguo Testamento"]</v>
      </c>
      <c r="M71" t="s">
        <v>951</v>
      </c>
      <c r="N71" t="str">
        <f>_xlfn.CONCAT("""/resucito/src/index.html?canto=",VLOOKUP(B71,'Index Web'!A$3:N$234,13,FALSE),"""")</f>
        <v>"/resucito/src/index.html?canto=eljacaldelospastores"</v>
      </c>
      <c r="O71" t="s">
        <v>952</v>
      </c>
      <c r="P71" t="str">
        <f>_xlfn.CONCAT("""",VLOOKUP(B71,'Index Web'!A$3:O$234,15,FALSE)," ",VLOOKUP(B71,'Index Web'!A$3:O$234,13,FALSE),"""","},")</f>
        <v>"el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eljacaldelospastores"},</v>
      </c>
      <c r="Q71" t="str">
        <f t="shared" si="1"/>
        <v>{id:69,title: "El jacal de los pastores", subtitle: "Cantar de los Cantares 1,2-8", category: "Precatecumenado", moments: ["Pascua","Pentecostés","Comunión","Antiguo Testamento"], url: "/resucito/src/index.html?canto=eljacaldelospastores", content: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eljacaldelospastores"},</v>
      </c>
    </row>
    <row r="72" spans="2:17" x14ac:dyDescent="0.35">
      <c r="B72" s="25">
        <v>56</v>
      </c>
      <c r="C72" t="s">
        <v>261</v>
      </c>
      <c r="D72">
        <f>VLOOKUP(B72,'Index Web'!A$3:L$234,2,FALSE)</f>
        <v>70</v>
      </c>
      <c r="E72" t="s">
        <v>947</v>
      </c>
      <c r="F72" t="str">
        <f>_xlfn.CONCAT("""",VLOOKUP(B72,'Index Web'!A$3:L$234,3,FALSE),"""")</f>
        <v>"El lagarero"</v>
      </c>
      <c r="G72" t="s">
        <v>948</v>
      </c>
      <c r="H72" t="str">
        <f>_xlfn.CONCAT("""",VLOOKUP(B72,'Index Web'!A$3:L$234,4,FALSE),"""")</f>
        <v>"Isaías 63,1-6"</v>
      </c>
      <c r="I72" t="s">
        <v>949</v>
      </c>
      <c r="J72" t="str">
        <f>_xlfn.CONCAT("""",VLOOKUP(B72,'Index Web'!A$3:L$234,5,FALSE),"""")</f>
        <v>"Precatecumenado"</v>
      </c>
      <c r="K72" t="s">
        <v>950</v>
      </c>
      <c r="L72" t="str">
        <f>_xlfn.CONCAT("[",VLOOKUP(B72,'Index Web'!A$3:N$234,14,FALSE),"]")</f>
        <v>["Fracción Del Pan","Antiguo Testamento"]</v>
      </c>
      <c r="M72" t="s">
        <v>951</v>
      </c>
      <c r="N72" t="str">
        <f>_xlfn.CONCAT("""/resucito/src/index.html?canto=",VLOOKUP(B72,'Index Web'!A$3:N$234,13,FALSE),"""")</f>
        <v>"/resucito/src/index.html?canto=ellagarero"</v>
      </c>
      <c r="O72" t="s">
        <v>952</v>
      </c>
      <c r="P72" t="str">
        <f>_xlfn.CONCAT("""",VLOOKUP(B72,'Index Web'!A$3:O$234,15,FALSE)," ",VLOOKUP(B72,'Index Web'!A$3:O$234,13,FALSE),"""","},")</f>
        <v>"el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ellagarero"},</v>
      </c>
      <c r="Q72" t="str">
        <f t="shared" si="1"/>
        <v>{id:70,title: "El lagarero", subtitle: "Isaías 63,1-6", category: "Precatecumenado", moments: ["Fracción Del Pan","Antiguo Testamento"], url: "/resucito/src/index.html?canto=ellagarero", content: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ellagarero"},</v>
      </c>
    </row>
    <row r="73" spans="2:17" x14ac:dyDescent="0.35">
      <c r="B73" s="26">
        <v>57</v>
      </c>
      <c r="C73" t="s">
        <v>261</v>
      </c>
      <c r="D73">
        <f>VLOOKUP(B73,'Index Web'!A$3:L$234,2,FALSE)</f>
        <v>71</v>
      </c>
      <c r="E73" t="s">
        <v>947</v>
      </c>
      <c r="F73" t="str">
        <f>_xlfn.CONCAT("""",VLOOKUP(B73,'Index Web'!A$3:L$234,3,FALSE),"""")</f>
        <v>"El Mesías león"</v>
      </c>
      <c r="G73" t="s">
        <v>948</v>
      </c>
      <c r="H73" t="str">
        <f>_xlfn.CONCAT("""",VLOOKUP(B73,'Index Web'!A$3:L$234,4,FALSE),"""")</f>
        <v>"Comentario al Apocalipsis (Victorino de Pettau)"</v>
      </c>
      <c r="I73" t="s">
        <v>949</v>
      </c>
      <c r="J73" t="str">
        <f>_xlfn.CONCAT("""",VLOOKUP(B73,'Index Web'!A$3:L$234,5,FALSE),"""")</f>
        <v>"Precatecumenado"</v>
      </c>
      <c r="K73" t="s">
        <v>950</v>
      </c>
      <c r="L73" t="str">
        <f>_xlfn.CONCAT("[",VLOOKUP(B73,'Index Web'!A$3:N$234,14,FALSE),"]")</f>
        <v>["Pascua","Pentecostés","Fracción Del Pan"]</v>
      </c>
      <c r="M73" t="s">
        <v>951</v>
      </c>
      <c r="N73" t="str">
        <f>_xlfn.CONCAT("""/resucito/src/index.html?canto=",VLOOKUP(B73,'Index Web'!A$3:N$234,13,FALSE),"""")</f>
        <v>"/resucito/src/index.html?canto=elmesiasleon"</v>
      </c>
      <c r="O73" t="s">
        <v>952</v>
      </c>
      <c r="P73" t="str">
        <f>_xlfn.CONCAT("""",VLOOKUP(B73,'Index Web'!A$3:O$234,15,FALSE)," ",VLOOKUP(B73,'Index Web'!A$3:O$234,13,FALSE),"""","},")</f>
        <v>"el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elmesiasleon"},</v>
      </c>
      <c r="Q73" t="str">
        <f t="shared" si="1"/>
        <v>{id:71,title: "El Mesías león", subtitle: "Comentario al Apocalipsis (Victorino de Pettau)", category: "Precatecumenado", moments: ["Pascua","Pentecostés","Fracción Del Pan"], url: "/resucito/src/index.html?canto=elmesiasleon", content: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elmesiasleon"},</v>
      </c>
    </row>
    <row r="74" spans="2:17" x14ac:dyDescent="0.35">
      <c r="B74" s="31">
        <v>224</v>
      </c>
      <c r="C74" t="s">
        <v>261</v>
      </c>
      <c r="D74">
        <f>VLOOKUP(B74,'Index Web'!A$3:L$234,2,FALSE)</f>
        <v>72</v>
      </c>
      <c r="E74" t="s">
        <v>947</v>
      </c>
      <c r="F74" t="str">
        <f>_xlfn.CONCAT("""",VLOOKUP(B74,'Index Web'!A$3:L$234,3,FALSE),"""")</f>
        <v>"El mismo Dios"</v>
      </c>
      <c r="G74" t="s">
        <v>948</v>
      </c>
      <c r="H74" t="str">
        <f>_xlfn.CONCAT("""",VLOOKUP(B74,'Index Web'!A$3:L$234,4,FALSE),"""")</f>
        <v>"2 Corintios 4,6-12"</v>
      </c>
      <c r="I74" t="s">
        <v>949</v>
      </c>
      <c r="J74" t="str">
        <f>_xlfn.CONCAT("""",VLOOKUP(B74,'Index Web'!A$3:L$234,5,FALSE),"""")</f>
        <v>"Catecumenado"</v>
      </c>
      <c r="K74" t="s">
        <v>950</v>
      </c>
      <c r="L74" t="str">
        <f>_xlfn.CONCAT("[",VLOOKUP(B74,'Index Web'!A$3:N$234,14,FALSE),"]")</f>
        <v>["Comunión","Nuevo Testamento"]</v>
      </c>
      <c r="M74" t="s">
        <v>951</v>
      </c>
      <c r="N74" t="str">
        <f>_xlfn.CONCAT("""/resucito/src/index.html?canto=",VLOOKUP(B74,'Index Web'!A$3:N$234,13,FALSE),"""")</f>
        <v>"/resucito/src/index.html?canto=elmismodios"</v>
      </c>
      <c r="O74" t="s">
        <v>952</v>
      </c>
      <c r="P74" t="str">
        <f>_xlfn.CONCAT("""",VLOOKUP(B74,'Index Web'!A$3:O$234,15,FALSE)," ",VLOOKUP(B74,'Index Web'!A$3:O$234,13,FALSE),"""","},")</f>
        <v>"el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c y mientras nosotros morimos el mundo recibe la vida. a. y mientras nosotros morimos el mundo recibe la vida. a. llevando siempre elmismodios"},</v>
      </c>
      <c r="Q74" t="str">
        <f t="shared" si="1"/>
        <v>{id:72,title: "El mismo Dios", subtitle: "2 Corintios 4,6-12", category: "Catecumenado", moments: ["Comunión","Nuevo Testamento"], url: "/resucito/src/index.html?canto=elmismodios", content: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c y mientras nosotros morimos el mundo recibe la vida. a. y mientras nosotros morimos el mundo recibe la vida. a. llevando siempre elmismodios"},</v>
      </c>
    </row>
    <row r="75" spans="2:17" x14ac:dyDescent="0.35">
      <c r="B75" s="26">
        <v>58</v>
      </c>
      <c r="C75" t="s">
        <v>261</v>
      </c>
      <c r="D75">
        <f>VLOOKUP(B75,'Index Web'!A$3:L$234,2,FALSE)</f>
        <v>73</v>
      </c>
      <c r="E75" t="s">
        <v>947</v>
      </c>
      <c r="F75" t="str">
        <f>_xlfn.CONCAT("""",VLOOKUP(B75,'Index Web'!A$3:L$234,3,FALSE),"""")</f>
        <v>"El necio piensa que Dios no "</v>
      </c>
      <c r="G75" t="s">
        <v>948</v>
      </c>
      <c r="H75" t="str">
        <f>_xlfn.CONCAT("""",VLOOKUP(B75,'Index Web'!A$3:L$234,4,FALSE),"""")</f>
        <v>"Salmo 14 (13)"</v>
      </c>
      <c r="I75" t="s">
        <v>949</v>
      </c>
      <c r="J75" t="str">
        <f>_xlfn.CONCAT("""",VLOOKUP(B75,'Index Web'!A$3:L$234,5,FALSE),"""")</f>
        <v>"Precatecumenado"</v>
      </c>
      <c r="K75" t="s">
        <v>950</v>
      </c>
      <c r="L75" t="str">
        <f>_xlfn.CONCAT("[",VLOOKUP(B75,'Index Web'!A$3:N$234,14,FALSE),"]")</f>
        <v>["Antiguo Testamento"]</v>
      </c>
      <c r="M75" t="s">
        <v>951</v>
      </c>
      <c r="N75" t="str">
        <f>_xlfn.CONCAT("""/resucito/src/index.html?canto=",VLOOKUP(B75,'Index Web'!A$3:N$234,13,FALSE),"""")</f>
        <v>"/resucito/src/index.html?canto=elneciopiensaquediosno"</v>
      </c>
      <c r="O75" t="s">
        <v>952</v>
      </c>
      <c r="P75" t="str">
        <f>_xlfn.CONCAT("""",VLOOKUP(B75,'Index Web'!A$3:O$234,15,FALSE)," ",VLOOKUP(B75,'Index Web'!A$3:O$234,13,FALSE),"""","},")</f>
        <v>"el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elneciopiensaquediosno"},</v>
      </c>
      <c r="Q75" t="str">
        <f t="shared" si="1"/>
        <v>{id:73,title: "El necio piensa que Dios no ", subtitle: "Salmo 14 (13)", category: "Precatecumenado", moments: ["Antiguo Testamento"], url: "/resucito/src/index.html?canto=elneciopiensaquediosno", content: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elneciopiensaquediosno"},</v>
      </c>
    </row>
    <row r="76" spans="2:17" x14ac:dyDescent="0.35">
      <c r="B76" s="25">
        <v>59</v>
      </c>
      <c r="C76" t="s">
        <v>261</v>
      </c>
      <c r="D76">
        <f>VLOOKUP(B76,'Index Web'!A$3:L$234,2,FALSE)</f>
        <v>74</v>
      </c>
      <c r="E76" t="s">
        <v>947</v>
      </c>
      <c r="F76" t="str">
        <f>_xlfn.CONCAT("""",VLOOKUP(B76,'Index Web'!A$3:L$234,3,FALSE),"""")</f>
        <v>"El pueblo que caminaba en las tinieblas"</v>
      </c>
      <c r="G76" t="s">
        <v>948</v>
      </c>
      <c r="H76" t="str">
        <f>_xlfn.CONCAT("""",VLOOKUP(B76,'Index Web'!A$3:L$234,4,FALSE),"""")</f>
        <v>"Isaías 9,1-5"</v>
      </c>
      <c r="I76" t="s">
        <v>949</v>
      </c>
      <c r="J76" t="str">
        <f>_xlfn.CONCAT("""",VLOOKUP(B76,'Index Web'!A$3:L$234,5,FALSE),"""")</f>
        <v>"Precatecumenado"</v>
      </c>
      <c r="K76" t="s">
        <v>950</v>
      </c>
      <c r="L76" t="str">
        <f>_xlfn.CONCAT("[",VLOOKUP(B76,'Index Web'!A$3:N$234,14,FALSE),"]")</f>
        <v>["Adviento","Navidad","Antiguo Testamento"]</v>
      </c>
      <c r="M76" t="s">
        <v>951</v>
      </c>
      <c r="N76" t="str">
        <f>_xlfn.CONCAT("""/resucito/src/index.html?canto=",VLOOKUP(B76,'Index Web'!A$3:N$234,13,FALSE),"""")</f>
        <v>"/resucito/src/index.html?canto=elpuebloquecaminabaenlastinieblas"</v>
      </c>
      <c r="O76" t="s">
        <v>952</v>
      </c>
      <c r="P76" t="str">
        <f>_xlfn.CONCAT("""",VLOOKUP(B76,'Index Web'!A$3:O$234,15,FALSE)," ",VLOOKUP(B76,'Index Web'!A$3:O$234,13,FALSE),"""","},")</f>
        <v>"el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elpuebloquecaminabaenlastinieblas"},</v>
      </c>
      <c r="Q76" t="str">
        <f t="shared" si="1"/>
        <v>{id:74,title: "El pueblo que caminaba en las tinieblas", subtitle: "Isaías 9,1-5", category: "Precatecumenado", moments: ["Adviento","Navidad","Antiguo Testamento"], url: "/resucito/src/index.html?canto=elpuebloquecaminabaenlastinieblas", content: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elpuebloquecaminabaenlastinieblas"},</v>
      </c>
    </row>
    <row r="77" spans="2:17" x14ac:dyDescent="0.35">
      <c r="B77" s="30">
        <v>225</v>
      </c>
      <c r="C77" t="s">
        <v>261</v>
      </c>
      <c r="D77">
        <f>VLOOKUP(B77,'Index Web'!A$3:L$234,2,FALSE)</f>
        <v>75</v>
      </c>
      <c r="E77" t="s">
        <v>947</v>
      </c>
      <c r="F77" t="str">
        <f>_xlfn.CONCAT("""",VLOOKUP(B77,'Index Web'!A$3:L$234,3,FALSE),"""")</f>
        <v>"El sembrador "</v>
      </c>
      <c r="G77" t="s">
        <v>948</v>
      </c>
      <c r="H77" t="str">
        <f>_xlfn.CONCAT("""",VLOOKUP(B77,'Index Web'!A$3:L$234,4,FALSE),"""")</f>
        <v>"Marcos 4,3ss"</v>
      </c>
      <c r="I77" t="s">
        <v>949</v>
      </c>
      <c r="J77" t="str">
        <f>_xlfn.CONCAT("""",VLOOKUP(B77,'Index Web'!A$3:L$234,5,FALSE),"""")</f>
        <v>"Catecumenado"</v>
      </c>
      <c r="K77" t="s">
        <v>950</v>
      </c>
      <c r="L77" t="str">
        <f>_xlfn.CONCAT("[",VLOOKUP(B77,'Index Web'!A$3:N$234,14,FALSE),"]")</f>
        <v>["Nuevo Testamento"]</v>
      </c>
      <c r="M77" t="s">
        <v>951</v>
      </c>
      <c r="N77" t="str">
        <f>_xlfn.CONCAT("""/resucito/src/index.html?canto=",VLOOKUP(B77,'Index Web'!A$3:N$234,13,FALSE),"""")</f>
        <v>"/resucito/src/index.html?canto=elsembrador"</v>
      </c>
      <c r="O77" t="s">
        <v>952</v>
      </c>
      <c r="P77" t="str">
        <f>_xlfn.CONCAT("""",VLOOKUP(B77,'Index Web'!A$3:O$234,15,FALSE)," ",VLOOKUP(B77,'Index Web'!A$3:O$234,13,FALSE),"""","},")</f>
        <v>"el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elsembrador"},</v>
      </c>
      <c r="Q77" t="str">
        <f t="shared" si="1"/>
        <v>{id:75,title: "El sembrador ", subtitle: "Marcos 4,3ss", category: "Catecumenado", moments: ["Nuevo Testamento"], url: "/resucito/src/index.html?canto=elsembrador", content: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elsembrador"},</v>
      </c>
    </row>
    <row r="78" spans="2:17" x14ac:dyDescent="0.35">
      <c r="B78" s="25">
        <v>60</v>
      </c>
      <c r="C78" t="s">
        <v>261</v>
      </c>
      <c r="D78">
        <f>VLOOKUP(B78,'Index Web'!A$3:L$234,2,FALSE)</f>
        <v>76</v>
      </c>
      <c r="E78" t="s">
        <v>947</v>
      </c>
      <c r="F78" t="str">
        <f>_xlfn.CONCAT("""",VLOOKUP(B78,'Index Web'!A$3:L$234,3,FALSE),"""")</f>
        <v>"El Señor anuncia una noticia"</v>
      </c>
      <c r="G78" t="s">
        <v>948</v>
      </c>
      <c r="H78" t="str">
        <f>_xlfn.CONCAT("""",VLOOKUP(B78,'Index Web'!A$3:L$234,4,FALSE),"""")</f>
        <v>"Salmo 68 (67)"</v>
      </c>
      <c r="I78" t="s">
        <v>949</v>
      </c>
      <c r="J78" t="str">
        <f>_xlfn.CONCAT("""",VLOOKUP(B78,'Index Web'!A$3:L$234,5,FALSE),"""")</f>
        <v>"Precatecumenado"</v>
      </c>
      <c r="K78" t="s">
        <v>950</v>
      </c>
      <c r="L78" t="str">
        <f>_xlfn.CONCAT("[",VLOOKUP(B78,'Index Web'!A$3:N$234,14,FALSE),"]")</f>
        <v>["Entrada","Antiguo Testamento"]</v>
      </c>
      <c r="M78" t="s">
        <v>951</v>
      </c>
      <c r="N78" t="str">
        <f>_xlfn.CONCAT("""/resucito/src/index.html?canto=",VLOOKUP(B78,'Index Web'!A$3:N$234,13,FALSE),"""")</f>
        <v>"/resucito/src/index.html?canto=elsenoranunciaunanoticia"</v>
      </c>
      <c r="O78" t="s">
        <v>952</v>
      </c>
      <c r="P78" t="str">
        <f>_xlfn.CONCAT("""",VLOOKUP(B78,'Index Web'!A$3:O$234,15,FALSE)," ",VLOOKUP(B78,'Index Web'!A$3:O$234,13,FALSE),"""","},")</f>
        <v>"el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elsenoranunciaunanoticia"},</v>
      </c>
      <c r="Q78" t="str">
        <f t="shared" si="1"/>
        <v>{id:76,title: "El Señor anuncia una noticia", subtitle: "Salmo 68 (67)", category: "Precatecumenado", moments: ["Entrada","Antiguo Testamento"], url: "/resucito/src/index.html?canto=elsenoranunciaunanoticia", content: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elsenoranunciaunanoticia"},</v>
      </c>
    </row>
    <row r="79" spans="2:17" x14ac:dyDescent="0.35">
      <c r="B79" s="26">
        <v>61</v>
      </c>
      <c r="C79" t="s">
        <v>261</v>
      </c>
      <c r="D79">
        <f>VLOOKUP(B79,'Index Web'!A$3:L$234,2,FALSE)</f>
        <v>77</v>
      </c>
      <c r="E79" t="s">
        <v>947</v>
      </c>
      <c r="F79" t="str">
        <f>_xlfn.CONCAT("""",VLOOKUP(B79,'Index Web'!A$3:L$234,3,FALSE),"""")</f>
        <v>"El Señor es mi pastor"</v>
      </c>
      <c r="G79" t="s">
        <v>948</v>
      </c>
      <c r="H79" t="str">
        <f>_xlfn.CONCAT("""",VLOOKUP(B79,'Index Web'!A$3:L$234,4,FALSE),"""")</f>
        <v>"Salmo 23 (22)"</v>
      </c>
      <c r="I79" t="s">
        <v>949</v>
      </c>
      <c r="J79" t="str">
        <f>_xlfn.CONCAT("""",VLOOKUP(B79,'Index Web'!A$3:L$234,5,FALSE),"""")</f>
        <v>"Precatecumenado"</v>
      </c>
      <c r="K79" t="s">
        <v>950</v>
      </c>
      <c r="L79" t="str">
        <f>_xlfn.CONCAT("[",VLOOKUP(B79,'Index Web'!A$3:N$234,14,FALSE),"]")</f>
        <v>["Pascua","Pentecostés","Comunión","Antiguo Testamento"]</v>
      </c>
      <c r="M79" t="s">
        <v>951</v>
      </c>
      <c r="N79" t="str">
        <f>_xlfn.CONCAT("""/resucito/src/index.html?canto=",VLOOKUP(B79,'Index Web'!A$3:N$234,13,FALSE),"""")</f>
        <v>"/resucito/src/index.html?canto=elsenoresmipastor"</v>
      </c>
      <c r="O79" t="s">
        <v>952</v>
      </c>
      <c r="P79" t="str">
        <f>_xlfn.CONCAT("""",VLOOKUP(B79,'Index Web'!A$3:O$234,15,FALSE)," ",VLOOKUP(B79,'Index Web'!A$3:O$234,13,FALSE),"""","},")</f>
        <v>"el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elsenoresmipastor"},</v>
      </c>
      <c r="Q79" t="str">
        <f t="shared" si="1"/>
        <v>{id:77,title: "El Señor es mi pastor", subtitle: "Salmo 23 (22)", category: "Precatecumenado", moments: ["Pascua","Pentecostés","Comunión","Antiguo Testamento"], url: "/resucito/src/index.html?canto=elsenoresmipastor", content: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elsenoresmipastor"},</v>
      </c>
    </row>
    <row r="80" spans="2:17" x14ac:dyDescent="0.35">
      <c r="B80" s="25">
        <v>62</v>
      </c>
      <c r="C80" t="s">
        <v>261</v>
      </c>
      <c r="D80">
        <f>VLOOKUP(B80,'Index Web'!A$3:L$234,2,FALSE)</f>
        <v>78</v>
      </c>
      <c r="E80" t="s">
        <v>947</v>
      </c>
      <c r="F80" t="str">
        <f>_xlfn.CONCAT("""",VLOOKUP(B80,'Index Web'!A$3:L$234,3,FALSE),"""")</f>
        <v>"El Señor me ha dado"</v>
      </c>
      <c r="G80" t="s">
        <v>948</v>
      </c>
      <c r="H80" t="str">
        <f>_xlfn.CONCAT("""",VLOOKUP(B80,'Index Web'!A$3:L$234,4,FALSE),"""")</f>
        <v>"Isaías 50,4-10  - Tercer canto del Siervo de Yahveh"</v>
      </c>
      <c r="I80" t="s">
        <v>949</v>
      </c>
      <c r="J80" t="str">
        <f>_xlfn.CONCAT("""",VLOOKUP(B80,'Index Web'!A$3:L$234,5,FALSE),"""")</f>
        <v>"Precatecumenado"</v>
      </c>
      <c r="K80" t="s">
        <v>950</v>
      </c>
      <c r="L80" t="str">
        <f>_xlfn.CONCAT("[",VLOOKUP(B80,'Index Web'!A$3:N$234,14,FALSE),"]")</f>
        <v>["Fracción Del Pan","Antiguo Testamento"]</v>
      </c>
      <c r="M80" t="s">
        <v>951</v>
      </c>
      <c r="N80" t="str">
        <f>_xlfn.CONCAT("""/resucito/src/index.html?canto=",VLOOKUP(B80,'Index Web'!A$3:N$234,13,FALSE),"""")</f>
        <v>"/resucito/src/index.html?canto=elsenormehadado"</v>
      </c>
      <c r="O80" t="s">
        <v>952</v>
      </c>
      <c r="P80" t="str">
        <f>_xlfn.CONCAT("""",VLOOKUP(B80,'Index Web'!A$3:O$234,15,FALSE)," ",VLOOKUP(B80,'Index Web'!A$3:O$234,13,FALSE),"""","},")</f>
        <v>"el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elsenormehadado"},</v>
      </c>
      <c r="Q80" t="str">
        <f t="shared" si="1"/>
        <v>{id:78,title: "El Señor me ha dado", subtitle: "Isaías 50,4-10  - Tercer canto del Siervo de Yahveh", category: "Precatecumenado", moments: ["Fracción Del Pan","Antiguo Testamento"], url: "/resucito/src/index.html?canto=elsenormehadado", content: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elsenormehadado"},</v>
      </c>
    </row>
    <row r="81" spans="2:17" x14ac:dyDescent="0.35">
      <c r="B81" s="26">
        <v>63</v>
      </c>
      <c r="C81" t="s">
        <v>261</v>
      </c>
      <c r="D81">
        <f>VLOOKUP(B81,'Index Web'!A$3:L$234,2,FALSE)</f>
        <v>79</v>
      </c>
      <c r="E81" t="s">
        <v>947</v>
      </c>
      <c r="F81" t="str">
        <f>_xlfn.CONCAT("""",VLOOKUP(B81,'Index Web'!A$3:L$234,3,FALSE),"""")</f>
        <v>"Elí, Elí, lamá sabactaní "</v>
      </c>
      <c r="G81" t="s">
        <v>948</v>
      </c>
      <c r="H81" t="str">
        <f>_xlfn.CONCAT("""",VLOOKUP(B81,'Index Web'!A$3:L$234,4,FALSE),"""")</f>
        <v>"Salmo 22 (21)"</v>
      </c>
      <c r="I81" t="s">
        <v>949</v>
      </c>
      <c r="J81" t="str">
        <f>_xlfn.CONCAT("""",VLOOKUP(B81,'Index Web'!A$3:L$234,5,FALSE),"""")</f>
        <v>"Precatecumenado"</v>
      </c>
      <c r="K81" t="s">
        <v>950</v>
      </c>
      <c r="L81" t="str">
        <f>_xlfn.CONCAT("[",VLOOKUP(B81,'Index Web'!A$3:N$234,14,FALSE),"]")</f>
        <v>["Antiguo Testamento","Adviento","Navidad","Cuaresma"]</v>
      </c>
      <c r="M81" t="s">
        <v>951</v>
      </c>
      <c r="N81" t="str">
        <f>_xlfn.CONCAT("""/resucito/src/index.html?canto=",VLOOKUP(B81,'Index Web'!A$3:N$234,13,FALSE),"""")</f>
        <v>"/resucito/src/index.html?canto=elielilamasabactani"</v>
      </c>
      <c r="O81" t="s">
        <v>952</v>
      </c>
      <c r="P81" t="str">
        <f>_xlfn.CONCAT("""",VLOOKUP(B81,'Index Web'!A$3:O$234,15,FALSE)," ",VLOOKUP(B81,'Index Web'!A$3:O$234,13,FALSE),"""","},")</f>
        <v>"elí,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elielilamasabactani"},</v>
      </c>
      <c r="Q81" t="str">
        <f t="shared" si="1"/>
        <v>{id:79,title: "Elí, Elí, lamá sabactaní ", subtitle: "Salmo 22 (21)", category: "Precatecumenado", moments: ["Antiguo Testamento","Adviento","Navidad","Cuaresma"], url: "/resucito/src/index.html?canto=elielilamasabactani", content: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elielilamasabactani"},</v>
      </c>
    </row>
    <row r="82" spans="2:17" x14ac:dyDescent="0.35">
      <c r="B82" s="25">
        <v>64</v>
      </c>
      <c r="C82" t="s">
        <v>261</v>
      </c>
      <c r="D82">
        <f>VLOOKUP(B82,'Index Web'!A$3:L$234,2,FALSE)</f>
        <v>80</v>
      </c>
      <c r="E82" t="s">
        <v>947</v>
      </c>
      <c r="F82" t="str">
        <f>_xlfn.CONCAT("""",VLOOKUP(B82,'Index Web'!A$3:L$234,3,FALSE),"""")</f>
        <v>"En medio de aquel gentío"</v>
      </c>
      <c r="G82" t="s">
        <v>948</v>
      </c>
      <c r="H82" t="str">
        <f>_xlfn.CONCAT("""",VLOOKUP(B82,'Index Web'!A$3:L$234,4,FALSE),"""")</f>
        <v>"Lucas 8,42b-48"</v>
      </c>
      <c r="I82" t="s">
        <v>949</v>
      </c>
      <c r="J82" t="str">
        <f>_xlfn.CONCAT("""",VLOOKUP(B82,'Index Web'!A$3:L$234,5,FALSE),"""")</f>
        <v>"Precatecumenado"</v>
      </c>
      <c r="K82" t="s">
        <v>950</v>
      </c>
      <c r="L82" t="str">
        <f>_xlfn.CONCAT("[",VLOOKUP(B82,'Index Web'!A$3:N$234,14,FALSE),"]")</f>
        <v>["Comunión","Nuevo Testamento"]</v>
      </c>
      <c r="M82" t="s">
        <v>951</v>
      </c>
      <c r="N82" t="str">
        <f>_xlfn.CONCAT("""/resucito/src/index.html?canto=",VLOOKUP(B82,'Index Web'!A$3:N$234,13,FALSE),"""")</f>
        <v>"/resucito/src/index.html?canto=enmediodeaquelgentio"</v>
      </c>
      <c r="O82" t="s">
        <v>952</v>
      </c>
      <c r="P82" t="str">
        <f>_xlfn.CONCAT("""",VLOOKUP(B82,'Index Web'!A$3:O$234,15,FALSE)," ",VLOOKUP(B82,'Index Web'!A$3:O$234,13,FALSE),"""","},")</f>
        <v>"en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enmediodeaquelgentio"},</v>
      </c>
      <c r="Q82" t="str">
        <f t="shared" si="1"/>
        <v>{id:80,title: "En medio de aquel gentío", subtitle: "Lucas 8,42b-48", category: "Precatecumenado", moments: ["Comunión","Nuevo Testamento"], url: "/resucito/src/index.html?canto=enmediodeaquelgentio", content: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enmediodeaquelgentio"},</v>
      </c>
    </row>
    <row r="83" spans="2:17" x14ac:dyDescent="0.35">
      <c r="B83" s="26">
        <v>65</v>
      </c>
      <c r="C83" t="s">
        <v>261</v>
      </c>
      <c r="D83">
        <f>VLOOKUP(B83,'Index Web'!A$3:L$234,2,FALSE)</f>
        <v>81</v>
      </c>
      <c r="E83" t="s">
        <v>947</v>
      </c>
      <c r="F83" t="str">
        <f>_xlfn.CONCAT("""",VLOOKUP(B83,'Index Web'!A$3:L$234,3,FALSE),"""")</f>
        <v>"En una noche oscura"</v>
      </c>
      <c r="G83" t="s">
        <v>948</v>
      </c>
      <c r="H83" t="str">
        <f>_xlfn.CONCAT("""",VLOOKUP(B83,'Index Web'!A$3:L$234,4,FALSE),"""")</f>
        <v>"Subida al Monte Carmelo – San Juan de la Cruz"</v>
      </c>
      <c r="I83" t="s">
        <v>949</v>
      </c>
      <c r="J83" t="str">
        <f>_xlfn.CONCAT("""",VLOOKUP(B83,'Index Web'!A$3:L$234,5,FALSE),"""")</f>
        <v>"Precatecumenado"</v>
      </c>
      <c r="K83" t="s">
        <v>950</v>
      </c>
      <c r="L83" t="str">
        <f>_xlfn.CONCAT("[",VLOOKUP(B83,'Index Web'!A$3:N$234,14,FALSE),"]")</f>
        <v>["Comunión","Nuevo Testamento"]</v>
      </c>
      <c r="M83" t="s">
        <v>951</v>
      </c>
      <c r="N83" t="str">
        <f>_xlfn.CONCAT("""/resucito/src/index.html?canto=",VLOOKUP(B83,'Index Web'!A$3:N$234,13,FALSE),"""")</f>
        <v>"/resucito/src/index.html?canto=enunanocheoscura"</v>
      </c>
      <c r="O83" t="s">
        <v>952</v>
      </c>
      <c r="P83" t="str">
        <f>_xlfn.CONCAT("""",VLOOKUP(B83,'Index Web'!A$3:O$234,15,FALSE)," ",VLOOKUP(B83,'Index Web'!A$3:O$234,13,FALSE),"""","},")</f>
        <v>"en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enunanocheoscura"},</v>
      </c>
      <c r="Q83" t="str">
        <f t="shared" si="1"/>
        <v>{id:81,title: "En una noche oscura", subtitle: "Subida al Monte Carmelo – San Juan de la Cruz", category: "Precatecumenado", moments: ["Comunión","Nuevo Testamento"], url: "/resucito/src/index.html?canto=enunanocheoscura", content: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enunanocheoscura"},</v>
      </c>
    </row>
    <row r="84" spans="2:17" x14ac:dyDescent="0.35">
      <c r="B84" s="25">
        <v>66</v>
      </c>
      <c r="C84" t="s">
        <v>261</v>
      </c>
      <c r="D84">
        <f>VLOOKUP(B84,'Index Web'!A$3:L$234,2,FALSE)</f>
        <v>82</v>
      </c>
      <c r="E84" t="s">
        <v>947</v>
      </c>
      <c r="F84" t="str">
        <f>_xlfn.CONCAT("""",VLOOKUP(B84,'Index Web'!A$3:L$234,3,FALSE),"""")</f>
        <v>"Eres digno de tomar el libro"</v>
      </c>
      <c r="G84" t="s">
        <v>948</v>
      </c>
      <c r="H84" t="str">
        <f>_xlfn.CONCAT("""",VLOOKUP(B84,'Index Web'!A$3:L$234,4,FALSE),"""")</f>
        <v>"Apocalipsis 5,9ss"</v>
      </c>
      <c r="I84" t="s">
        <v>949</v>
      </c>
      <c r="J84" t="str">
        <f>_xlfn.CONCAT("""",VLOOKUP(B84,'Index Web'!A$3:L$234,5,FALSE),"""")</f>
        <v>"Precatecumenado"</v>
      </c>
      <c r="K84" t="s">
        <v>950</v>
      </c>
      <c r="L84" t="str">
        <f>_xlfn.CONCAT("[",VLOOKUP(B84,'Index Web'!A$3:N$234,14,FALSE),"]")</f>
        <v>["Pascua","Pentecostés","Fracción Del Pan","Nuevo Testamento"]</v>
      </c>
      <c r="M84" t="s">
        <v>951</v>
      </c>
      <c r="N84" t="str">
        <f>_xlfn.CONCAT("""/resucito/src/index.html?canto=",VLOOKUP(B84,'Index Web'!A$3:N$234,13,FALSE),"""")</f>
        <v>"/resucito/src/index.html?canto=eresdignodetomarellibro"</v>
      </c>
      <c r="O84" t="s">
        <v>952</v>
      </c>
      <c r="P84" t="str">
        <f>_xlfn.CONCAT("""",VLOOKUP(B84,'Index Web'!A$3:O$234,15,FALSE)," ",VLOOKUP(B84,'Index Web'!A$3:O$234,13,FALSE),"""","},")</f>
        <v>"eres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eresdignodetomarellibro"},</v>
      </c>
      <c r="Q84" t="str">
        <f t="shared" si="1"/>
        <v>{id:82,title: "Eres digno de tomar el libro", subtitle: "Apocalipsis 5,9ss", category: "Precatecumenado", moments: ["Pascua","Pentecostés","Fracción Del Pan","Nuevo Testamento"], url: "/resucito/src/index.html?canto=eresdignodetomarellibro", content: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eresdignodetomarellibro"},</v>
      </c>
    </row>
    <row r="85" spans="2:17" x14ac:dyDescent="0.35">
      <c r="B85" s="26">
        <v>67</v>
      </c>
      <c r="C85" t="s">
        <v>261</v>
      </c>
      <c r="D85">
        <f>VLOOKUP(B85,'Index Web'!A$3:L$234,2,FALSE)</f>
        <v>83</v>
      </c>
      <c r="E85" t="s">
        <v>947</v>
      </c>
      <c r="F85" t="str">
        <f>_xlfn.CONCAT("""",VLOOKUP(B85,'Index Web'!A$3:L$234,3,FALSE),"""")</f>
        <v>"Eres hermoso"</v>
      </c>
      <c r="G85" t="s">
        <v>948</v>
      </c>
      <c r="H85" t="str">
        <f>_xlfn.CONCAT("""",VLOOKUP(B85,'Index Web'!A$3:L$234,4,FALSE),"""")</f>
        <v>"Salmo 45 (44) "</v>
      </c>
      <c r="I85" t="s">
        <v>949</v>
      </c>
      <c r="J85" t="str">
        <f>_xlfn.CONCAT("""",VLOOKUP(B85,'Index Web'!A$3:L$234,5,FALSE),"""")</f>
        <v>"Precatecumenado"</v>
      </c>
      <c r="K85" t="s">
        <v>950</v>
      </c>
      <c r="L85" t="str">
        <f>_xlfn.CONCAT("[",VLOOKUP(B85,'Index Web'!A$3:N$234,14,FALSE),"]")</f>
        <v>["Comunión","Final","Antiguo Testamento"]</v>
      </c>
      <c r="M85" t="s">
        <v>951</v>
      </c>
      <c r="N85" t="str">
        <f>_xlfn.CONCAT("""/resucito/src/index.html?canto=",VLOOKUP(B85,'Index Web'!A$3:N$234,13,FALSE),"""")</f>
        <v>"/resucito/src/index.html?canto=ereshermoso"</v>
      </c>
      <c r="O85" t="s">
        <v>952</v>
      </c>
      <c r="P85" t="str">
        <f>_xlfn.CONCAT("""",VLOOKUP(B85,'Index Web'!A$3:O$234,15,FALSE)," ",VLOOKUP(B85,'Index Web'!A$3:O$234,13,FALSE),"""","},")</f>
        <v>"eres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ereshermoso"},</v>
      </c>
      <c r="Q85" t="str">
        <f t="shared" si="1"/>
        <v>{id:83,title: "Eres hermoso", subtitle: "Salmo 45 (44) ", category: "Precatecumenado", moments: ["Comunión","Final","Antiguo Testamento"], url: "/resucito/src/index.html?canto=ereshermoso", content: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ereshermoso"},</v>
      </c>
    </row>
    <row r="86" spans="2:17" x14ac:dyDescent="0.35">
      <c r="B86" s="25">
        <v>68</v>
      </c>
      <c r="C86" t="s">
        <v>261</v>
      </c>
      <c r="D86">
        <f>VLOOKUP(B86,'Index Web'!A$3:L$234,2,FALSE)</f>
        <v>84</v>
      </c>
      <c r="E86" t="s">
        <v>947</v>
      </c>
      <c r="F86" t="str">
        <f>_xlfn.CONCAT("""",VLOOKUP(B86,'Index Web'!A$3:L$234,3,FALSE),"""")</f>
        <v>"Es paciente"</v>
      </c>
      <c r="G86" t="s">
        <v>948</v>
      </c>
      <c r="H86" t="str">
        <f>_xlfn.CONCAT("""",VLOOKUP(B86,'Index Web'!A$3:L$234,4,FALSE),"""")</f>
        <v>"Himno al Espíritu Santo (Kiko Argüello) "</v>
      </c>
      <c r="I86" t="s">
        <v>949</v>
      </c>
      <c r="J86" t="str">
        <f>_xlfn.CONCAT("""",VLOOKUP(B86,'Index Web'!A$3:L$234,5,FALSE),"""")</f>
        <v>"Precatecumenado"</v>
      </c>
      <c r="K86" t="s">
        <v>950</v>
      </c>
      <c r="L86" t="str">
        <f>_xlfn.CONCAT("[",VLOOKUP(B86,'Index Web'!A$3:N$234,14,FALSE),"]")</f>
        <v>["Pascua","Pentecostés","Entrada","Comunión"]</v>
      </c>
      <c r="M86" t="s">
        <v>951</v>
      </c>
      <c r="N86" t="str">
        <f>_xlfn.CONCAT("""/resucito/src/index.html?canto=",VLOOKUP(B86,'Index Web'!A$3:N$234,13,FALSE),"""")</f>
        <v>"/resucito/src/index.html?canto=espaciente"</v>
      </c>
      <c r="O86" t="s">
        <v>952</v>
      </c>
      <c r="P86" t="str">
        <f>_xlfn.CONCAT("""",VLOOKUP(B86,'Index Web'!A$3:O$234,15,FALSE)," ",VLOOKUP(B86,'Index Web'!A$3:O$234,13,FALSE),"""","},")</f>
        <v>"es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espaciente"},</v>
      </c>
      <c r="Q86" t="str">
        <f t="shared" si="1"/>
        <v>{id:84,title: "Es paciente", subtitle: "Himno al Espíritu Santo (Kiko Argüello) ", category: "Precatecumenado", moments: ["Pascua","Pentecostés","Entrada","Comunión"], url: "/resucito/src/index.html?canto=espaciente", content: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espaciente"},</v>
      </c>
    </row>
    <row r="87" spans="2:17" x14ac:dyDescent="0.35">
      <c r="B87" s="26">
        <v>69</v>
      </c>
      <c r="C87" t="s">
        <v>261</v>
      </c>
      <c r="D87">
        <f>VLOOKUP(B87,'Index Web'!A$3:L$234,2,FALSE)</f>
        <v>85</v>
      </c>
      <c r="E87" t="s">
        <v>947</v>
      </c>
      <c r="F87" t="str">
        <f>_xlfn.CONCAT("""",VLOOKUP(B87,'Index Web'!A$3:L$234,3,FALSE),"""")</f>
        <v>"Escóndeme en lo oculto de "</v>
      </c>
      <c r="G87" t="s">
        <v>948</v>
      </c>
      <c r="H87" t="str">
        <f>_xlfn.CONCAT("""",VLOOKUP(B87,'Index Web'!A$3:L$234,4,FALSE),"""")</f>
        <v>"Salmo 27 (26)"</v>
      </c>
      <c r="I87" t="s">
        <v>949</v>
      </c>
      <c r="J87" t="str">
        <f>_xlfn.CONCAT("""",VLOOKUP(B87,'Index Web'!A$3:L$234,5,FALSE),"""")</f>
        <v>"Precatecumenado"</v>
      </c>
      <c r="K87" t="s">
        <v>950</v>
      </c>
      <c r="L87" t="str">
        <f>_xlfn.CONCAT("[",VLOOKUP(B87,'Index Web'!A$3:N$234,14,FALSE),"]")</f>
        <v>["Antiguo Testamento"]</v>
      </c>
      <c r="M87" t="s">
        <v>951</v>
      </c>
      <c r="N87" t="str">
        <f>_xlfn.CONCAT("""/resucito/src/index.html?canto=",VLOOKUP(B87,'Index Web'!A$3:N$234,13,FALSE),"""")</f>
        <v>"/resucito/src/index.html?canto=escondemeenloocultode"</v>
      </c>
      <c r="O87" t="s">
        <v>952</v>
      </c>
      <c r="P87" t="str">
        <f>_xlfn.CONCAT("""",VLOOKUP(B87,'Index Web'!A$3:O$234,15,FALSE)," ",VLOOKUP(B87,'Index Web'!A$3:O$234,13,FALSE),"""","},")</f>
        <v>"escóndeme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escondemeenloocultode"},</v>
      </c>
      <c r="Q87" t="str">
        <f t="shared" si="1"/>
        <v>{id:85,title: "Escóndeme en lo oculto de ", subtitle: "Salmo 27 (26)", category: "Precatecumenado", moments: ["Antiguo Testamento"], url: "/resucito/src/index.html?canto=escondemeenloocultode", content: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escondemeenloocultode"},</v>
      </c>
    </row>
    <row r="88" spans="2:17" x14ac:dyDescent="0.35">
      <c r="B88" s="25">
        <v>70</v>
      </c>
      <c r="C88" t="s">
        <v>261</v>
      </c>
      <c r="D88">
        <f>VLOOKUP(B88,'Index Web'!A$3:L$234,2,FALSE)</f>
        <v>86</v>
      </c>
      <c r="E88" t="s">
        <v>947</v>
      </c>
      <c r="F88" t="str">
        <f>_xlfn.CONCAT("""",VLOOKUP(B88,'Index Web'!A$3:L$234,3,FALSE),"""")</f>
        <v>"Escuchad, islas lejanas"</v>
      </c>
      <c r="G88" t="s">
        <v>948</v>
      </c>
      <c r="H88" t="str">
        <f>_xlfn.CONCAT("""",VLOOKUP(B88,'Index Web'!A$3:L$234,4,FALSE),"""")</f>
        <v>"Isaias 49,1-16 - Segundo canto de Siervo de Yahveh"</v>
      </c>
      <c r="I88" t="s">
        <v>949</v>
      </c>
      <c r="J88" t="str">
        <f>_xlfn.CONCAT("""",VLOOKUP(B88,'Index Web'!A$3:L$234,5,FALSE),"""")</f>
        <v>"Precatecumenado"</v>
      </c>
      <c r="K88" t="s">
        <v>950</v>
      </c>
      <c r="L88" t="str">
        <f>_xlfn.CONCAT("[",VLOOKUP(B88,'Index Web'!A$3:N$234,14,FALSE),"]")</f>
        <v>["Adviento","Navidad","Entrada","Comunión","Antiguo Testamento"]</v>
      </c>
      <c r="M88" t="s">
        <v>951</v>
      </c>
      <c r="N88" t="str">
        <f>_xlfn.CONCAT("""/resucito/src/index.html?canto=",VLOOKUP(B88,'Index Web'!A$3:N$234,13,FALSE),"""")</f>
        <v>"/resucito/src/index.html?canto=escuchadislaslejanas"</v>
      </c>
      <c r="O88" t="s">
        <v>952</v>
      </c>
      <c r="P88" t="str">
        <f>_xlfn.CONCAT("""",VLOOKUP(B88,'Index Web'!A$3:O$234,15,FALSE)," ",VLOOKUP(B88,'Index Web'!A$3:O$234,13,FALSE),"""","},")</f>
        <v>"escuchad,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escuchadislaslejanas"},</v>
      </c>
      <c r="Q88" t="str">
        <f t="shared" si="1"/>
        <v>{id:86,title: "Escuchad, islas lejanas", subtitle: "Isaias 49,1-16 - Segundo canto de Siervo de Yahveh", category: "Precatecumenado", moments: ["Adviento","Navidad","Entrada","Comunión","Antiguo Testamento"], url: "/resucito/src/index.html?canto=escuchadislaslejanas", content: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escuchadislaslejanas"},</v>
      </c>
    </row>
    <row r="89" spans="2:17" x14ac:dyDescent="0.35">
      <c r="B89" s="26">
        <v>71</v>
      </c>
      <c r="C89" t="s">
        <v>261</v>
      </c>
      <c r="D89">
        <f>VLOOKUP(B89,'Index Web'!A$3:L$234,2,FALSE)</f>
        <v>87</v>
      </c>
      <c r="E89" t="s">
        <v>947</v>
      </c>
      <c r="F89" t="str">
        <f>_xlfn.CONCAT("""",VLOOKUP(B89,'Index Web'!A$3:L$234,3,FALSE),"""")</f>
        <v>"Este es el día en que actuó "</v>
      </c>
      <c r="G89" t="s">
        <v>948</v>
      </c>
      <c r="H89" t="str">
        <f>_xlfn.CONCAT("""",VLOOKUP(B89,'Index Web'!A$3:L$234,4,FALSE),"""")</f>
        <v>"Salmo 118 (117)"</v>
      </c>
      <c r="I89" t="s">
        <v>949</v>
      </c>
      <c r="J89" t="str">
        <f>_xlfn.CONCAT("""",VLOOKUP(B89,'Index Web'!A$3:L$234,5,FALSE),"""")</f>
        <v>"Precatecumenado"</v>
      </c>
      <c r="K89" t="s">
        <v>950</v>
      </c>
      <c r="L89" t="str">
        <f>_xlfn.CONCAT("[",VLOOKUP(B89,'Index Web'!A$3:N$234,14,FALSE),"]")</f>
        <v>["Antiguo Testamento"]</v>
      </c>
      <c r="M89" t="s">
        <v>951</v>
      </c>
      <c r="N89" t="str">
        <f>_xlfn.CONCAT("""/resucito/src/index.html?canto=",VLOOKUP(B89,'Index Web'!A$3:N$234,13,FALSE),"""")</f>
        <v>"/resucito/src/index.html?canto=esteeseldiaenqueactuo"</v>
      </c>
      <c r="O89" t="s">
        <v>952</v>
      </c>
      <c r="P89" t="str">
        <f>_xlfn.CONCAT("""",VLOOKUP(B89,'Index Web'!A$3:O$234,15,FALSE)," ",VLOOKUP(B89,'Index Web'!A$3:O$234,13,FALSE),"""","},")</f>
        <v>"este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esteeseldiaenqueactuo"},</v>
      </c>
      <c r="Q89" t="str">
        <f t="shared" si="1"/>
        <v>{id:87,title: "Este es el día en que actuó ", subtitle: "Salmo 118 (117)", category: "Precatecumenado", moments: ["Antiguo Testamento"], url: "/resucito/src/index.html?canto=esteeseldiaenqueactuo", content: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esteeseldiaenqueactuo"},</v>
      </c>
    </row>
    <row r="90" spans="2:17" x14ac:dyDescent="0.35">
      <c r="B90" s="25">
        <v>72</v>
      </c>
      <c r="C90" t="s">
        <v>261</v>
      </c>
      <c r="D90">
        <f>VLOOKUP(B90,'Index Web'!A$3:L$234,2,FALSE)</f>
        <v>88</v>
      </c>
      <c r="E90" t="s">
        <v>947</v>
      </c>
      <c r="F90" t="str">
        <f>_xlfn.CONCAT("""",VLOOKUP(B90,'Index Web'!A$3:L$234,3,FALSE),"""")</f>
        <v>"Este es el mandamiento mío"</v>
      </c>
      <c r="G90" t="s">
        <v>948</v>
      </c>
      <c r="H90" t="str">
        <f>_xlfn.CONCAT("""",VLOOKUP(B90,'Index Web'!A$3:L$234,4,FALSE),"""")</f>
        <v>"Juan 15,12ss"</v>
      </c>
      <c r="I90" t="s">
        <v>949</v>
      </c>
      <c r="J90" t="str">
        <f>_xlfn.CONCAT("""",VLOOKUP(B90,'Index Web'!A$3:L$234,5,FALSE),"""")</f>
        <v>"Precatecumenado"</v>
      </c>
      <c r="K90" t="s">
        <v>950</v>
      </c>
      <c r="L90" t="str">
        <f>_xlfn.CONCAT("[",VLOOKUP(B90,'Index Web'!A$3:N$234,14,FALSE),"]")</f>
        <v>["Pascua","Pentecostés","Nuevo Testamento"]</v>
      </c>
      <c r="M90" t="s">
        <v>951</v>
      </c>
      <c r="N90" t="str">
        <f>_xlfn.CONCAT("""/resucito/src/index.html?canto=",VLOOKUP(B90,'Index Web'!A$3:N$234,13,FALSE),"""")</f>
        <v>"/resucito/src/index.html?canto=esteeselmandamientomio"</v>
      </c>
      <c r="O90" t="s">
        <v>952</v>
      </c>
      <c r="P90" t="str">
        <f>_xlfn.CONCAT("""",VLOOKUP(B90,'Index Web'!A$3:O$234,15,FALSE)," ",VLOOKUP(B90,'Index Web'!A$3:O$234,13,FALSE),"""","},")</f>
        <v>"este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esteeselmandamientomio"},</v>
      </c>
      <c r="Q90" t="str">
        <f t="shared" si="1"/>
        <v>{id:88,title: "Este es el mandamiento mío", subtitle: "Juan 15,12ss", category: "Precatecumenado", moments: ["Pascua","Pentecostés","Nuevo Testamento"], url: "/resucito/src/index.html?canto=esteeselmandamientomio", content: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esteeselmandamientomio"},</v>
      </c>
    </row>
    <row r="91" spans="2:17" x14ac:dyDescent="0.35">
      <c r="B91" s="26">
        <v>73</v>
      </c>
      <c r="C91" t="s">
        <v>261</v>
      </c>
      <c r="D91">
        <f>VLOOKUP(B91,'Index Web'!A$3:L$234,2,FALSE)</f>
        <v>89</v>
      </c>
      <c r="E91" t="s">
        <v>947</v>
      </c>
      <c r="F91" t="str">
        <f>_xlfn.CONCAT("""",VLOOKUP(B91,'Index Web'!A$3:L$234,3,FALSE),"""")</f>
        <v>"Evenu shalom alejem"</v>
      </c>
      <c r="G91" t="s">
        <v>948</v>
      </c>
      <c r="H91" t="str">
        <f>_xlfn.CONCAT("""",VLOOKUP(B91,'Index Web'!A$3:L$234,4,FALSE),"""")</f>
        <v>"Melodía hebraica"</v>
      </c>
      <c r="I91" t="s">
        <v>949</v>
      </c>
      <c r="J91" t="str">
        <f>_xlfn.CONCAT("""",VLOOKUP(B91,'Index Web'!A$3:L$234,5,FALSE),"""")</f>
        <v>"Precatecumenado"</v>
      </c>
      <c r="K91" t="s">
        <v>950</v>
      </c>
      <c r="L91" t="str">
        <f>_xlfn.CONCAT("[",VLOOKUP(B91,'Index Web'!A$3:N$234,14,FALSE),"]")</f>
        <v>["Paz"]</v>
      </c>
      <c r="M91" t="s">
        <v>951</v>
      </c>
      <c r="N91" t="str">
        <f>_xlfn.CONCAT("""/resucito/src/index.html?canto=",VLOOKUP(B91,'Index Web'!A$3:N$234,13,FALSE),"""")</f>
        <v>"/resucito/src/index.html?canto=evenushalomalejem"</v>
      </c>
      <c r="O91" t="s">
        <v>952</v>
      </c>
      <c r="P91" t="str">
        <f>_xlfn.CONCAT("""",VLOOKUP(B91,'Index Web'!A$3:O$234,15,FALSE)," ",VLOOKUP(B91,'Index Web'!A$3:O$234,13,FALSE),"""","},")</f>
        <v>"evenu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evenushalomalejem"},</v>
      </c>
      <c r="Q91" t="str">
        <f t="shared" si="1"/>
        <v>{id:89,title: "Evenu shalom alejem", subtitle: "Melodía hebraica", category: "Precatecumenado", moments: ["Paz"], url: "/resucito/src/index.html?canto=evenushalomalejem", content: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evenushalomalejem"},</v>
      </c>
    </row>
    <row r="92" spans="2:17" x14ac:dyDescent="0.35">
      <c r="B92" s="25">
        <v>74</v>
      </c>
      <c r="C92" t="s">
        <v>261</v>
      </c>
      <c r="D92">
        <f>VLOOKUP(B92,'Index Web'!A$3:L$234,2,FALSE)</f>
        <v>90</v>
      </c>
      <c r="E92" t="s">
        <v>947</v>
      </c>
      <c r="F92" t="str">
        <f>_xlfn.CONCAT("""",VLOOKUP(B92,'Index Web'!A$3:L$234,3,FALSE),"""")</f>
        <v>"Extiendo mis manos"</v>
      </c>
      <c r="G92" t="s">
        <v>948</v>
      </c>
      <c r="H92" t="str">
        <f>_xlfn.CONCAT("""",VLOOKUP(B92,'Index Web'!A$3:L$234,4,FALSE),"""")</f>
        <v>"Oda XXVII de Salomón"</v>
      </c>
      <c r="I92" t="s">
        <v>949</v>
      </c>
      <c r="J92" t="str">
        <f>_xlfn.CONCAT("""",VLOOKUP(B92,'Index Web'!A$3:L$234,5,FALSE),"""")</f>
        <v>"Precatecumenado"</v>
      </c>
      <c r="K92" t="s">
        <v>950</v>
      </c>
      <c r="L92" t="str">
        <f>_xlfn.CONCAT("[",VLOOKUP(B92,'Index Web'!A$3:N$234,14,FALSE),"]")</f>
        <v>["Adviento","Navidad","Cuaresma","Fracción Del Pan"]</v>
      </c>
      <c r="M92" t="s">
        <v>951</v>
      </c>
      <c r="N92" t="str">
        <f>_xlfn.CONCAT("""/resucito/src/index.html?canto=",VLOOKUP(B92,'Index Web'!A$3:N$234,13,FALSE),"""")</f>
        <v>"/resucito/src/index.html?canto=extiendomismanos"</v>
      </c>
      <c r="O92" t="s">
        <v>952</v>
      </c>
      <c r="P92" t="str">
        <f>_xlfn.CONCAT("""",VLOOKUP(B92,'Index Web'!A$3:O$234,15,FALSE)," ",VLOOKUP(B92,'Index Web'!A$3:O$234,13,FALSE),"""","},")</f>
        <v>"extiendo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extiendomismanos"},</v>
      </c>
      <c r="Q92" t="str">
        <f t="shared" si="1"/>
        <v>{id:90,title: "Extiendo mis manos", subtitle: "Oda XXVII de Salomón", category: "Precatecumenado", moments: ["Adviento","Navidad","Cuaresma","Fracción Del Pan"], url: "/resucito/src/index.html?canto=extiendomismanos", content: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extiendomismanos"},</v>
      </c>
    </row>
    <row r="93" spans="2:17" x14ac:dyDescent="0.35">
      <c r="B93" s="26">
        <v>75</v>
      </c>
      <c r="C93" t="s">
        <v>261</v>
      </c>
      <c r="D93">
        <f>VLOOKUP(B93,'Index Web'!A$3:L$234,2,FALSE)</f>
        <v>91</v>
      </c>
      <c r="E93" t="s">
        <v>947</v>
      </c>
      <c r="F93" t="str">
        <f>_xlfn.CONCAT("""",VLOOKUP(B93,'Index Web'!A$3:L$234,3,FALSE),"""")</f>
        <v>"Exultad, justos, en el Señor"</v>
      </c>
      <c r="G93" t="s">
        <v>948</v>
      </c>
      <c r="H93" t="str">
        <f>_xlfn.CONCAT("""",VLOOKUP(B93,'Index Web'!A$3:L$234,4,FALSE),"""")</f>
        <v>"Salmo 33 (32)"</v>
      </c>
      <c r="I93" t="s">
        <v>949</v>
      </c>
      <c r="J93" t="str">
        <f>_xlfn.CONCAT("""",VLOOKUP(B93,'Index Web'!A$3:L$234,5,FALSE),"""")</f>
        <v>"Precatecumenado"</v>
      </c>
      <c r="K93" t="s">
        <v>950</v>
      </c>
      <c r="L93" t="str">
        <f>_xlfn.CONCAT("[",VLOOKUP(B93,'Index Web'!A$3:N$234,14,FALSE),"]")</f>
        <v>["Pascua","Pentecostés","Comunión","Entrada","Antiguo Testamento"]</v>
      </c>
      <c r="M93" t="s">
        <v>951</v>
      </c>
      <c r="N93" t="str">
        <f>_xlfn.CONCAT("""/resucito/src/index.html?canto=",VLOOKUP(B93,'Index Web'!A$3:N$234,13,FALSE),"""")</f>
        <v>"/resucito/src/index.html?canto=exultadjustosenelsenor"</v>
      </c>
      <c r="O93" t="s">
        <v>952</v>
      </c>
      <c r="P93" t="str">
        <f>_xlfn.CONCAT("""",VLOOKUP(B93,'Index Web'!A$3:O$234,15,FALSE)," ",VLOOKUP(B93,'Index Web'!A$3:O$234,13,FALSE),"""","},")</f>
        <v>"exultad,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exultadjustosenelsenor"},</v>
      </c>
      <c r="Q93" t="str">
        <f t="shared" si="1"/>
        <v>{id:91,title: "Exultad, justos, en el Señor", subtitle: "Salmo 33 (32)", category: "Precatecumenado", moments: ["Pascua","Pentecostés","Comunión","Entrada","Antiguo Testamento"], url: "/resucito/src/index.html?canto=exultadjustosenelsenor", content: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exultadjustosenelsenor"},</v>
      </c>
    </row>
    <row r="94" spans="2:17" x14ac:dyDescent="0.35">
      <c r="B94" s="25">
        <v>76</v>
      </c>
      <c r="C94" t="s">
        <v>261</v>
      </c>
      <c r="D94">
        <f>VLOOKUP(B94,'Index Web'!A$3:L$234,2,FALSE)</f>
        <v>92</v>
      </c>
      <c r="E94" t="s">
        <v>947</v>
      </c>
      <c r="F94" t="str">
        <f>_xlfn.CONCAT("""",VLOOKUP(B94,'Index Web'!A$3:L$234,3,FALSE),"""")</f>
        <v>"Felicidad para el hombre "</v>
      </c>
      <c r="G94" t="s">
        <v>948</v>
      </c>
      <c r="H94" t="str">
        <f>_xlfn.CONCAT("""",VLOOKUP(B94,'Index Web'!A$3:L$234,4,FALSE),"""")</f>
        <v>"Salmo 128 (127)"</v>
      </c>
      <c r="I94" t="s">
        <v>949</v>
      </c>
      <c r="J94" t="str">
        <f>_xlfn.CONCAT("""",VLOOKUP(B94,'Index Web'!A$3:L$234,5,FALSE),"""")</f>
        <v>"Precatecumenado"</v>
      </c>
      <c r="K94" t="s">
        <v>950</v>
      </c>
      <c r="L94" t="str">
        <f>_xlfn.CONCAT("[",VLOOKUP(B94,'Index Web'!A$3:N$234,14,FALSE),"]")</f>
        <v>["Antiguo Testamento"]</v>
      </c>
      <c r="M94" t="s">
        <v>951</v>
      </c>
      <c r="N94" t="str">
        <f>_xlfn.CONCAT("""/resucito/src/index.html?canto=",VLOOKUP(B94,'Index Web'!A$3:N$234,13,FALSE),"""")</f>
        <v>"/resucito/src/index.html?canto=felicidadparaelhombre"</v>
      </c>
      <c r="O94" t="s">
        <v>952</v>
      </c>
      <c r="P94" t="str">
        <f>_xlfn.CONCAT("""",VLOOKUP(B94,'Index Web'!A$3:O$234,15,FALSE)," ",VLOOKUP(B94,'Index Web'!A$3:O$234,13,FALSE),"""","},")</f>
        <v>"felicidad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felicidadparaelhombre"},</v>
      </c>
      <c r="Q94" t="str">
        <f t="shared" si="1"/>
        <v>{id:92,title: "Felicidad para el hombre ", subtitle: "Salmo 128 (127)", category: "Precatecumenado", moments: ["Antiguo Testamento"], url: "/resucito/src/index.html?canto=felicidadparaelhombre", content: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felicidadparaelhombre"},</v>
      </c>
    </row>
    <row r="95" spans="2:17" x14ac:dyDescent="0.35">
      <c r="B95" s="27">
        <v>188</v>
      </c>
      <c r="C95" t="s">
        <v>261</v>
      </c>
      <c r="D95">
        <f>VLOOKUP(B95,'Index Web'!A$3:L$234,2,FALSE)</f>
        <v>93</v>
      </c>
      <c r="E95" t="s">
        <v>947</v>
      </c>
      <c r="F95" t="str">
        <f>_xlfn.CONCAT("""",VLOOKUP(B95,'Index Web'!A$3:L$234,3,FALSE),"""")</f>
        <v>"Gloria a Dios en lo alto del cielo"</v>
      </c>
      <c r="G95" t="s">
        <v>948</v>
      </c>
      <c r="H95" t="str">
        <f>_xlfn.CONCAT("""",VLOOKUP(B95,'Index Web'!A$3:L$234,4,FALSE),"""")</f>
        <v>"Himno Litúrgico"</v>
      </c>
      <c r="I95" t="s">
        <v>949</v>
      </c>
      <c r="J95" t="str">
        <f>_xlfn.CONCAT("""",VLOOKUP(B95,'Index Web'!A$3:L$234,5,FALSE),"""")</f>
        <v>"Liturgia"</v>
      </c>
      <c r="K95" t="s">
        <v>950</v>
      </c>
      <c r="L95" t="str">
        <f>_xlfn.CONCAT("[",VLOOKUP(B95,'Index Web'!A$3:N$234,14,FALSE),"]")</f>
        <v>["Navidad","Orinario","Pascua"]</v>
      </c>
      <c r="M95" t="s">
        <v>951</v>
      </c>
      <c r="N95" t="str">
        <f>_xlfn.CONCAT("""/resucito/src/index.html?canto=",VLOOKUP(B95,'Index Web'!A$3:N$234,13,FALSE),"""")</f>
        <v>"/resucito/src/index.html?canto=gloriaadiosenloaltodelcielo"</v>
      </c>
      <c r="O95" t="s">
        <v>952</v>
      </c>
      <c r="P95" t="str">
        <f>_xlfn.CONCAT("""",VLOOKUP(B95,'Index Web'!A$3:O$234,15,FALSE)," ",VLOOKUP(B95,'Index Web'!A$3:O$234,13,FALSE),"""","},")</f>
        <v>"gloria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gloriaadiosenloaltodelcielo"},</v>
      </c>
      <c r="Q95" t="str">
        <f t="shared" si="1"/>
        <v>{id:93,title: "Gloria a Dios en lo alto del cielo", subtitle: "Himno Litúrgico", category: "Liturgia", moments: ["Navidad","Orinario","Pascua"], url: "/resucito/src/index.html?canto=gloriaadiosenloaltodelcielo", content: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gloriaadiosenloaltodelcielo"},</v>
      </c>
    </row>
    <row r="96" spans="2:17" x14ac:dyDescent="0.35">
      <c r="B96" s="25">
        <v>77</v>
      </c>
      <c r="C96" t="s">
        <v>261</v>
      </c>
      <c r="D96">
        <f>VLOOKUP(B96,'Index Web'!A$3:L$234,2,FALSE)</f>
        <v>94</v>
      </c>
      <c r="E96" t="s">
        <v>947</v>
      </c>
      <c r="F96" t="str">
        <f>_xlfn.CONCAT("""",VLOOKUP(B96,'Index Web'!A$3:L$234,3,FALSE),"""")</f>
        <v>"Gracias a Yahveh"</v>
      </c>
      <c r="G96" t="s">
        <v>948</v>
      </c>
      <c r="H96" t="str">
        <f>_xlfn.CONCAT("""",VLOOKUP(B96,'Index Web'!A$3:L$234,4,FALSE),"""")</f>
        <v>"Salmo 136 (135) - Melodía hebraica"</v>
      </c>
      <c r="I96" t="s">
        <v>949</v>
      </c>
      <c r="J96" t="str">
        <f>_xlfn.CONCAT("""",VLOOKUP(B96,'Index Web'!A$3:L$234,5,FALSE),"""")</f>
        <v>"Precatecumenado"</v>
      </c>
      <c r="K96" t="s">
        <v>950</v>
      </c>
      <c r="L96" t="str">
        <f>_xlfn.CONCAT("[",VLOOKUP(B96,'Index Web'!A$3:N$234,14,FALSE),"]")</f>
        <v>["Pascua","Pentecostés","Paz","Comunión","Final","Antiguo Testamento"]</v>
      </c>
      <c r="M96" t="s">
        <v>951</v>
      </c>
      <c r="N96" t="str">
        <f>_xlfn.CONCAT("""/resucito/src/index.html?canto=",VLOOKUP(B96,'Index Web'!A$3:N$234,13,FALSE),"""")</f>
        <v>"/resucito/src/index.html?canto=graciasayahveh"</v>
      </c>
      <c r="O96" t="s">
        <v>952</v>
      </c>
      <c r="P96" t="str">
        <f>_xlfn.CONCAT("""",VLOOKUP(B96,'Index Web'!A$3:O$234,15,FALSE)," ",VLOOKUP(B96,'Index Web'!A$3:O$234,13,FALSE),"""","},")</f>
        <v>"gracias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graciasayahveh"},</v>
      </c>
      <c r="Q96" t="str">
        <f t="shared" si="1"/>
        <v>{id:94,title: "Gracias a Yahveh", subtitle: "Salmo 136 (135) - Melodía hebraica", category: "Precatecumenado", moments: ["Pascua","Pentecostés","Paz","Comunión","Final","Antiguo Testamento"], url: "/resucito/src/index.html?canto=graciasayahveh", content: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graciasayahveh"},</v>
      </c>
    </row>
    <row r="97" spans="2:17" x14ac:dyDescent="0.35">
      <c r="B97" s="26">
        <v>78</v>
      </c>
      <c r="C97" t="s">
        <v>261</v>
      </c>
      <c r="D97">
        <f>VLOOKUP(B97,'Index Web'!A$3:L$234,2,FALSE)</f>
        <v>95</v>
      </c>
      <c r="E97" t="s">
        <v>947</v>
      </c>
      <c r="F97" t="str">
        <f>_xlfn.CONCAT("""",VLOOKUP(B97,'Index Web'!A$3:L$234,3,FALSE),"""")</f>
        <v>"Gritad jubilosos"</v>
      </c>
      <c r="G97" t="s">
        <v>948</v>
      </c>
      <c r="H97" t="str">
        <f>_xlfn.CONCAT("""",VLOOKUP(B97,'Index Web'!A$3:L$234,4,FALSE),"""")</f>
        <v>"Isaías 12,1ss"</v>
      </c>
      <c r="I97" t="s">
        <v>949</v>
      </c>
      <c r="J97" t="str">
        <f>_xlfn.CONCAT("""",VLOOKUP(B97,'Index Web'!A$3:L$234,5,FALSE),"""")</f>
        <v>"Precatecumenado"</v>
      </c>
      <c r="K97" t="s">
        <v>950</v>
      </c>
      <c r="L97" t="str">
        <f>_xlfn.CONCAT("[",VLOOKUP(B97,'Index Web'!A$3:N$234,14,FALSE),"]")</f>
        <v>["Pascua","Pentecostés","Comunión","Final","Antiguo Testamento"]</v>
      </c>
      <c r="M97" t="s">
        <v>951</v>
      </c>
      <c r="N97" t="str">
        <f>_xlfn.CONCAT("""/resucito/src/index.html?canto=",VLOOKUP(B97,'Index Web'!A$3:N$234,13,FALSE),"""")</f>
        <v>"/resucito/src/index.html?canto=gritadjubilosos"</v>
      </c>
      <c r="O97" t="s">
        <v>952</v>
      </c>
      <c r="P97" t="str">
        <f>_xlfn.CONCAT("""",VLOOKUP(B97,'Index Web'!A$3:O$234,15,FALSE)," ",VLOOKUP(B97,'Index Web'!A$3:O$234,13,FALSE),"""","},")</f>
        <v>"gritad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gritadjubilosos"},</v>
      </c>
      <c r="Q97" t="str">
        <f t="shared" si="1"/>
        <v>{id:95,title: "Gritad jubilosos", subtitle: "Isaías 12,1ss", category: "Precatecumenado", moments: ["Pascua","Pentecostés","Comunión","Final","Antiguo Testamento"], url: "/resucito/src/index.html?canto=gritadjubilosos", content: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gritadjubilosos"},</v>
      </c>
    </row>
    <row r="98" spans="2:17" x14ac:dyDescent="0.35">
      <c r="B98" s="25">
        <v>79</v>
      </c>
      <c r="C98" t="s">
        <v>261</v>
      </c>
      <c r="D98">
        <f>VLOOKUP(B98,'Index Web'!A$3:L$234,2,FALSE)</f>
        <v>96</v>
      </c>
      <c r="E98" t="s">
        <v>947</v>
      </c>
      <c r="F98" t="str">
        <f>_xlfn.CONCAT("""",VLOOKUP(B98,'Index Web'!A$3:L$234,3,FALSE),"""")</f>
        <v>"Hacia ti, morada santa"</v>
      </c>
      <c r="G98" t="s">
        <v>948</v>
      </c>
      <c r="H98" t="str">
        <f>_xlfn.CONCAT("""",VLOOKUP(B98,'Index Web'!A$3:L$234,4,FALSE),"""")</f>
        <v>"Himno procesional eucarístico (Kiko Argüello)"</v>
      </c>
      <c r="I98" t="s">
        <v>949</v>
      </c>
      <c r="J98" t="str">
        <f>_xlfn.CONCAT("""",VLOOKUP(B98,'Index Web'!A$3:L$234,5,FALSE),"""")</f>
        <v>"Precatecumenado"</v>
      </c>
      <c r="K98" t="s">
        <v>950</v>
      </c>
      <c r="L98" t="str">
        <f>_xlfn.CONCAT("[",VLOOKUP(B98,'Index Web'!A$3:N$234,14,FALSE),"]")</f>
        <v>["Entrada"]</v>
      </c>
      <c r="M98" t="s">
        <v>951</v>
      </c>
      <c r="N98" t="str">
        <f>_xlfn.CONCAT("""/resucito/src/index.html?canto=",VLOOKUP(B98,'Index Web'!A$3:N$234,13,FALSE),"""")</f>
        <v>"/resucito/src/index.html?canto=haciatimoradasanta"</v>
      </c>
      <c r="O98" t="s">
        <v>952</v>
      </c>
      <c r="P98" t="str">
        <f>_xlfn.CONCAT("""",VLOOKUP(B98,'Index Web'!A$3:O$234,15,FALSE)," ",VLOOKUP(B98,'Index Web'!A$3:O$234,13,FALSE),"""","},")</f>
        <v>"hacia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haciatimoradasanta"},</v>
      </c>
      <c r="Q98" t="str">
        <f t="shared" si="1"/>
        <v>{id:96,title: "Hacia ti, morada santa", subtitle: "Himno procesional eucarístico (Kiko Argüello)", category: "Precatecumenado", moments: ["Entrada"], url: "/resucito/src/index.html?canto=haciatimoradasanta", content: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haciatimoradasanta"},</v>
      </c>
    </row>
    <row r="99" spans="2:17" x14ac:dyDescent="0.35">
      <c r="B99" s="26">
        <v>80</v>
      </c>
      <c r="C99" t="s">
        <v>261</v>
      </c>
      <c r="D99">
        <f>VLOOKUP(B99,'Index Web'!A$3:L$234,2,FALSE)</f>
        <v>97</v>
      </c>
      <c r="E99" t="s">
        <v>947</v>
      </c>
      <c r="F99" t="str">
        <f>_xlfn.CONCAT("""",VLOOKUP(B99,'Index Web'!A$3:L$234,3,FALSE),"""")</f>
        <v>"Hasta cuándo"</v>
      </c>
      <c r="G99" t="s">
        <v>948</v>
      </c>
      <c r="H99" t="str">
        <f>_xlfn.CONCAT("""",VLOOKUP(B99,'Index Web'!A$3:L$234,4,FALSE),"""")</f>
        <v>"Salmo 13 (12)"</v>
      </c>
      <c r="I99" t="s">
        <v>949</v>
      </c>
      <c r="J99" t="str">
        <f>_xlfn.CONCAT("""",VLOOKUP(B99,'Index Web'!A$3:L$234,5,FALSE),"""")</f>
        <v>"Precatecumenado"</v>
      </c>
      <c r="K99" t="s">
        <v>950</v>
      </c>
      <c r="L99" t="str">
        <f>_xlfn.CONCAT("[",VLOOKUP(B99,'Index Web'!A$3:N$234,14,FALSE),"]")</f>
        <v>["Cuaresma","Antiguo Testamento"]</v>
      </c>
      <c r="M99" t="s">
        <v>951</v>
      </c>
      <c r="N99" t="str">
        <f>_xlfn.CONCAT("""/resucito/src/index.html?canto=",VLOOKUP(B99,'Index Web'!A$3:N$234,13,FALSE),"""")</f>
        <v>"/resucito/src/index.html?canto=hastacuando"</v>
      </c>
      <c r="O99" t="s">
        <v>952</v>
      </c>
      <c r="P99" t="str">
        <f>_xlfn.CONCAT("""",VLOOKUP(B99,'Index Web'!A$3:O$234,15,FALSE)," ",VLOOKUP(B99,'Index Web'!A$3:O$234,13,FALSE),"""","},")</f>
        <v>"hasta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hastacuando"},</v>
      </c>
      <c r="Q99" t="str">
        <f t="shared" si="1"/>
        <v>{id:97,title: "Hasta cuándo", subtitle: "Salmo 13 (12)", category: "Precatecumenado", moments: ["Cuaresma","Antiguo Testamento"], url: "/resucito/src/index.html?canto=hastacuando", content: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hastacuando"},</v>
      </c>
    </row>
    <row r="100" spans="2:17" x14ac:dyDescent="0.35">
      <c r="B100" s="25">
        <v>81</v>
      </c>
      <c r="C100" t="s">
        <v>261</v>
      </c>
      <c r="D100">
        <f>VLOOKUP(B100,'Index Web'!A$3:L$234,2,FALSE)</f>
        <v>98</v>
      </c>
      <c r="E100" t="s">
        <v>947</v>
      </c>
      <c r="F100" t="str">
        <f>_xlfn.CONCAT("""",VLOOKUP(B100,'Index Web'!A$3:L$234,3,FALSE),"""")</f>
        <v>"He aquí mi siervo"</v>
      </c>
      <c r="G100" t="s">
        <v>948</v>
      </c>
      <c r="H100" t="str">
        <f>_xlfn.CONCAT("""",VLOOKUP(B100,'Index Web'!A$3:L$234,4,FALSE),"""")</f>
        <v>"Isaías 42,1-4; Mateo 12,18-21 - Primer canto de Siervo de Yahveh"</v>
      </c>
      <c r="I100" t="s">
        <v>949</v>
      </c>
      <c r="J100" t="str">
        <f>_xlfn.CONCAT("""",VLOOKUP(B100,'Index Web'!A$3:L$234,5,FALSE),"""")</f>
        <v>"Precatecumenado"</v>
      </c>
      <c r="K100" t="s">
        <v>950</v>
      </c>
      <c r="L100" t="str">
        <f>_xlfn.CONCAT("[",VLOOKUP(B100,'Index Web'!A$3:N$234,14,FALSE),"]")</f>
        <v>["Cuaresma","Fracción Del Pan","Antiguo Testamento"]</v>
      </c>
      <c r="M100" t="s">
        <v>951</v>
      </c>
      <c r="N100" t="str">
        <f>_xlfn.CONCAT("""/resucito/src/index.html?canto=",VLOOKUP(B100,'Index Web'!A$3:N$234,13,FALSE),"""")</f>
        <v>"/resucito/src/index.html?canto=heaquimisiervo"</v>
      </c>
      <c r="O100" t="s">
        <v>952</v>
      </c>
      <c r="P100" t="str">
        <f>_xlfn.CONCAT("""",VLOOKUP(B100,'Index Web'!A$3:O$234,15,FALSE)," ",VLOOKUP(B100,'Index Web'!A$3:O$234,13,FALSE),"""","},")</f>
        <v>"he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heaquimisiervo"},</v>
      </c>
      <c r="Q100" t="str">
        <f t="shared" si="1"/>
        <v>{id:98,title: "He aquí mi siervo", subtitle: "Isaías 42,1-4; Mateo 12,18-21 - Primer canto de Siervo de Yahveh", category: "Precatecumenado", moments: ["Cuaresma","Fracción Del Pan","Antiguo Testamento"], url: "/resucito/src/index.html?canto=heaquimisiervo", content: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heaquimisiervo"},</v>
      </c>
    </row>
    <row r="101" spans="2:17" x14ac:dyDescent="0.35">
      <c r="B101" s="31">
        <v>226</v>
      </c>
      <c r="C101" t="s">
        <v>261</v>
      </c>
      <c r="D101">
        <f>VLOOKUP(B101,'Index Web'!A$3:L$234,2,FALSE)</f>
        <v>99</v>
      </c>
      <c r="E101" t="s">
        <v>947</v>
      </c>
      <c r="F101" t="str">
        <f>_xlfn.CONCAT("""",VLOOKUP(B101,'Index Web'!A$3:L$234,3,FALSE),"""")</f>
        <v>"He aquí que nuestro espejo es el Señor"</v>
      </c>
      <c r="G101" t="s">
        <v>948</v>
      </c>
      <c r="H101" t="str">
        <f>_xlfn.CONCAT("""",VLOOKUP(B101,'Index Web'!A$3:L$234,4,FALSE),"""")</f>
        <v>"Oda XIII de Salomón"</v>
      </c>
      <c r="I101" t="s">
        <v>949</v>
      </c>
      <c r="J101" t="str">
        <f>_xlfn.CONCAT("""",VLOOKUP(B101,'Index Web'!A$3:L$234,5,FALSE),"""")</f>
        <v>"Catecumenado"</v>
      </c>
      <c r="K101" t="s">
        <v>950</v>
      </c>
      <c r="L101" t="str">
        <f>_xlfn.CONCAT("[",VLOOKUP(B101,'Index Web'!A$3:N$234,14,FALSE),"]")</f>
        <v>["Cuaresma"]</v>
      </c>
      <c r="M101" t="s">
        <v>951</v>
      </c>
      <c r="N101" t="str">
        <f>_xlfn.CONCAT("""/resucito/src/index.html?canto=",VLOOKUP(B101,'Index Web'!A$3:N$234,13,FALSE),"""")</f>
        <v>"/resucito/src/index.html?canto=heaquiquenuestroespejoeselsenor"</v>
      </c>
      <c r="O101" t="s">
        <v>952</v>
      </c>
      <c r="P101" t="str">
        <f>_xlfn.CONCAT("""",VLOOKUP(B101,'Index Web'!A$3:O$234,15,FALSE)," ",VLOOKUP(B101,'Index Web'!A$3:O$234,13,FALSE),"""","},")</f>
        <v>"he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heaquiquenuestroespejoeselsenor"},</v>
      </c>
      <c r="Q101" t="str">
        <f t="shared" si="1"/>
        <v>{id:99,title: "He aquí que nuestro espejo es el Señor", subtitle: "Oda XIII de Salomón", category: "Catecumenado", moments: ["Cuaresma"], url: "/resucito/src/index.html?canto=heaquiquenuestroespejoeselsenor", content: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heaquiquenuestroespejoeselsenor"},</v>
      </c>
    </row>
    <row r="102" spans="2:17" x14ac:dyDescent="0.35">
      <c r="B102" s="25">
        <v>82</v>
      </c>
      <c r="C102" t="s">
        <v>261</v>
      </c>
      <c r="D102">
        <f>VLOOKUP(B102,'Index Web'!A$3:L$234,2,FALSE)</f>
        <v>100</v>
      </c>
      <c r="E102" t="s">
        <v>947</v>
      </c>
      <c r="F102" t="str">
        <f>_xlfn.CONCAT("""",VLOOKUP(B102,'Index Web'!A$3:L$234,3,FALSE),"""")</f>
        <v>"He aquí que vengo presto"</v>
      </c>
      <c r="G102" t="s">
        <v>948</v>
      </c>
      <c r="H102" t="str">
        <f>_xlfn.CONCAT("""",VLOOKUP(B102,'Index Web'!A$3:L$234,4,FALSE),"""")</f>
        <v>"Apocalipsis 22,12-16"</v>
      </c>
      <c r="I102" t="s">
        <v>949</v>
      </c>
      <c r="J102" t="str">
        <f>_xlfn.CONCAT("""",VLOOKUP(B102,'Index Web'!A$3:L$234,5,FALSE),"""")</f>
        <v>"Precatecumenado"</v>
      </c>
      <c r="K102" t="s">
        <v>950</v>
      </c>
      <c r="L102" t="str">
        <f>_xlfn.CONCAT("[",VLOOKUP(B102,'Index Web'!A$3:N$234,14,FALSE),"]")</f>
        <v>["Adviento","Navidad","Entrada","Nuevo Testamento"]</v>
      </c>
      <c r="M102" t="s">
        <v>951</v>
      </c>
      <c r="N102" t="str">
        <f>_xlfn.CONCAT("""/resucito/src/index.html?canto=",VLOOKUP(B102,'Index Web'!A$3:N$234,13,FALSE),"""")</f>
        <v>"/resucito/src/index.html?canto=heaquiquevengopresto"</v>
      </c>
      <c r="O102" t="s">
        <v>952</v>
      </c>
      <c r="P102" t="str">
        <f>_xlfn.CONCAT("""",VLOOKUP(B102,'Index Web'!A$3:O$234,15,FALSE)," ",VLOOKUP(B102,'Index Web'!A$3:O$234,13,FALSE),"""","},")</f>
        <v>"he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heaquiquevengopresto"},</v>
      </c>
      <c r="Q102" t="str">
        <f t="shared" si="1"/>
        <v>{id:100,title: "He aquí que vengo presto", subtitle: "Apocalipsis 22,12-16", category: "Precatecumenado", moments: ["Adviento","Navidad","Entrada","Nuevo Testamento"], url: "/resucito/src/index.html?canto=heaquiquevengopresto", content: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heaquiquevengopresto"},</v>
      </c>
    </row>
    <row r="103" spans="2:17" x14ac:dyDescent="0.35">
      <c r="B103" s="26">
        <v>83</v>
      </c>
      <c r="C103" t="s">
        <v>261</v>
      </c>
      <c r="D103">
        <f>VLOOKUP(B103,'Index Web'!A$3:L$234,2,FALSE)</f>
        <v>101</v>
      </c>
      <c r="E103" t="s">
        <v>947</v>
      </c>
      <c r="F103" t="str">
        <f>_xlfn.CONCAT("""",VLOOKUP(B103,'Index Web'!A$3:L$234,3,FALSE),"""")</f>
        <v>"He esperado en el Señor"</v>
      </c>
      <c r="G103" t="s">
        <v>948</v>
      </c>
      <c r="H103" t="str">
        <f>_xlfn.CONCAT("""",VLOOKUP(B103,'Index Web'!A$3:L$234,4,FALSE),"""")</f>
        <v>"Salmo 40 (39)"</v>
      </c>
      <c r="I103" t="s">
        <v>949</v>
      </c>
      <c r="J103" t="str">
        <f>_xlfn.CONCAT("""",VLOOKUP(B103,'Index Web'!A$3:L$234,5,FALSE),"""")</f>
        <v>"Precatecumenado"</v>
      </c>
      <c r="K103" t="s">
        <v>950</v>
      </c>
      <c r="L103" t="str">
        <f>_xlfn.CONCAT("[",VLOOKUP(B103,'Index Web'!A$3:N$234,14,FALSE),"]")</f>
        <v>["Cuaresma","Antiguo Testamento"]</v>
      </c>
      <c r="M103" t="s">
        <v>951</v>
      </c>
      <c r="N103" t="str">
        <f>_xlfn.CONCAT("""/resucito/src/index.html?canto=",VLOOKUP(B103,'Index Web'!A$3:N$234,13,FALSE),"""")</f>
        <v>"/resucito/src/index.html?canto=heesperadoenelsenor"</v>
      </c>
      <c r="O103" t="s">
        <v>952</v>
      </c>
      <c r="P103" t="str">
        <f>_xlfn.CONCAT("""",VLOOKUP(B103,'Index Web'!A$3:O$234,15,FALSE)," ",VLOOKUP(B103,'Index Web'!A$3:O$234,13,FALSE),"""","},")</f>
        <v>"he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heesperadoenelsenor"},</v>
      </c>
      <c r="Q103" t="str">
        <f t="shared" si="1"/>
        <v>{id:101,title: "He esperado en el Señor", subtitle: "Salmo 40 (39)", category: "Precatecumenado", moments: ["Cuaresma","Antiguo Testamento"], url: "/resucito/src/index.html?canto=heesperadoenelsenor", content: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heesperadoenelsenor"},</v>
      </c>
    </row>
    <row r="104" spans="2:17" x14ac:dyDescent="0.35">
      <c r="B104" s="24">
        <v>241</v>
      </c>
      <c r="C104" t="s">
        <v>261</v>
      </c>
      <c r="D104">
        <f>VLOOKUP(B104,'Index Web'!A$3:L$234,2,FALSE)</f>
        <v>102</v>
      </c>
      <c r="E104" t="s">
        <v>947</v>
      </c>
      <c r="F104" t="str">
        <f>_xlfn.CONCAT("""",VLOOKUP(B104,'Index Web'!A$3:L$234,3,FALSE),"""")</f>
        <v>"Hermosa eres, amiga mía"</v>
      </c>
      <c r="G104" t="s">
        <v>948</v>
      </c>
      <c r="H104" t="str">
        <f>_xlfn.CONCAT("""",VLOOKUP(B104,'Index Web'!A$3:L$234,4,FALSE),"""")</f>
        <v>"Cantar de los cantares 6-7"</v>
      </c>
      <c r="I104" t="s">
        <v>949</v>
      </c>
      <c r="J104" t="str">
        <f>_xlfn.CONCAT("""",VLOOKUP(B104,'Index Web'!A$3:L$234,5,FALSE),"""")</f>
        <v>"Eleccion"</v>
      </c>
      <c r="K104" t="s">
        <v>950</v>
      </c>
      <c r="L104" t="str">
        <f>_xlfn.CONCAT("[",VLOOKUP(B104,'Index Web'!A$3:N$234,14,FALSE),"]")</f>
        <v>["Pascua","Pentecostés","Antiguo Testamento"]</v>
      </c>
      <c r="M104" t="s">
        <v>951</v>
      </c>
      <c r="N104" t="str">
        <f>_xlfn.CONCAT("""/resucito/src/index.html?canto=",VLOOKUP(B104,'Index Web'!A$3:N$234,13,FALSE),"""")</f>
        <v>"/resucito/src/index.html?canto=hermosaeresamigamia"</v>
      </c>
      <c r="O104" t="s">
        <v>952</v>
      </c>
      <c r="P104" t="str">
        <f>_xlfn.CONCAT("""",VLOOKUP(B104,'Index Web'!A$3:O$234,15,FALSE)," ",VLOOKUP(B104,'Index Web'!A$3:O$234,13,FALSE),"""","},")</f>
        <v>"hermosa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c. «¿quién es ésta que surge como la aurora, bella como la luna, esplendente como el sol?» ¡qué bella eres, oh amor, qué bella eres, oh delicia! bellísima como jerusalén, bellísima como jerusalén, jerusalén ¡aay! jerusalén, jerusalén, jerusalén. 1  a. hermosa eres     hermosaeresamigamia"},</v>
      </c>
      <c r="Q104" t="str">
        <f t="shared" si="1"/>
        <v>{id:102,title: "Hermosa eres, amiga mía", subtitle: "Cantar de los cantares 6-7", category: "Eleccion", moments: ["Pascua","Pentecostés","Antiguo Testamento"], url: "/resucito/src/index.html?canto=hermosaeresamigamia", content: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c. «¿quién es ésta que surge como la aurora, bella como la luna, esplendente como el sol?» ¡qué bella eres, oh amor, qué bella eres, oh delicia! bellísima como jerusalén, bellísima como jerusalén, jerusalén ¡aay! jerusalén, jerusalén, jerusalén. 1  a. hermosa eres     hermosaeresamigamia"},</v>
      </c>
    </row>
    <row r="105" spans="2:17" x14ac:dyDescent="0.35">
      <c r="B105" s="26">
        <v>84</v>
      </c>
      <c r="C105" t="s">
        <v>261</v>
      </c>
      <c r="D105">
        <f>VLOOKUP(B105,'Index Web'!A$3:L$234,2,FALSE)</f>
        <v>103</v>
      </c>
      <c r="E105" t="s">
        <v>947</v>
      </c>
      <c r="F105" t="str">
        <f>_xlfn.CONCAT("""",VLOOKUP(B105,'Index Web'!A$3:L$234,3,FALSE),"""")</f>
        <v>"Hijas de Jerusalén"</v>
      </c>
      <c r="G105" t="s">
        <v>948</v>
      </c>
      <c r="H105" t="str">
        <f>_xlfn.CONCAT("""",VLOOKUP(B105,'Index Web'!A$3:L$234,4,FALSE),"""")</f>
        <v>"Lucas 23,28-46"</v>
      </c>
      <c r="I105" t="s">
        <v>949</v>
      </c>
      <c r="J105" t="str">
        <f>_xlfn.CONCAT("""",VLOOKUP(B105,'Index Web'!A$3:L$234,5,FALSE),"""")</f>
        <v>"Precatecumenado"</v>
      </c>
      <c r="K105" t="s">
        <v>950</v>
      </c>
      <c r="L105" t="str">
        <f>_xlfn.CONCAT("[",VLOOKUP(B105,'Index Web'!A$3:N$234,14,FALSE),"]")</f>
        <v>["Cuaresma","Fracción Del Pan","Nuevo Testamento"]</v>
      </c>
      <c r="M105" t="s">
        <v>951</v>
      </c>
      <c r="N105" t="str">
        <f>_xlfn.CONCAT("""/resucito/src/index.html?canto=",VLOOKUP(B105,'Index Web'!A$3:N$234,13,FALSE),"""")</f>
        <v>"/resucito/src/index.html?canto=hijasdejerusalen"</v>
      </c>
      <c r="O105" t="s">
        <v>952</v>
      </c>
      <c r="P105" t="str">
        <f>_xlfn.CONCAT("""",VLOOKUP(B105,'Index Web'!A$3:O$234,15,FALSE)," ",VLOOKUP(B105,'Index Web'!A$3:O$234,13,FALSE),"""","},")</f>
        <v>"hijas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hijasdejerusalen"},</v>
      </c>
      <c r="Q105" t="str">
        <f t="shared" si="1"/>
        <v>{id:103,title: "Hijas de Jerusalén", subtitle: "Lucas 23,28-46", category: "Precatecumenado", moments: ["Cuaresma","Fracción Del Pan","Nuevo Testamento"], url: "/resucito/src/index.html?canto=hijasdejerusalen", content: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hijasdejerusalen"},</v>
      </c>
    </row>
    <row r="106" spans="2:17" x14ac:dyDescent="0.35">
      <c r="B106" s="25">
        <v>85</v>
      </c>
      <c r="C106" t="s">
        <v>261</v>
      </c>
      <c r="D106">
        <f>VLOOKUP(B106,'Index Web'!A$3:L$234,2,FALSE)</f>
        <v>104</v>
      </c>
      <c r="E106" t="s">
        <v>947</v>
      </c>
      <c r="F106" t="str">
        <f>_xlfn.CONCAT("""",VLOOKUP(B106,'Index Web'!A$3:L$234,3,FALSE),"""")</f>
        <v>"Himno a Cristo luz"</v>
      </c>
      <c r="G106" t="s">
        <v>948</v>
      </c>
      <c r="H106" t="str">
        <f>_xlfn.CONCAT("""",VLOOKUP(B106,'Index Web'!A$3:L$234,4,FALSE),"""")</f>
        <v>"Himno vespertino (San Gregorio Nacianceno)"</v>
      </c>
      <c r="I106" t="s">
        <v>949</v>
      </c>
      <c r="J106" t="str">
        <f>_xlfn.CONCAT("""",VLOOKUP(B106,'Index Web'!A$3:L$234,5,FALSE),"""")</f>
        <v>"Precatecumenado"</v>
      </c>
      <c r="K106" t="s">
        <v>950</v>
      </c>
      <c r="L106" t="str">
        <f>_xlfn.CONCAT("[",VLOOKUP(B106,'Index Web'!A$3:N$234,14,FALSE),"]")</f>
        <v>["Pascua","Pentecostés"]</v>
      </c>
      <c r="M106" t="s">
        <v>951</v>
      </c>
      <c r="N106" t="str">
        <f>_xlfn.CONCAT("""/resucito/src/index.html?canto=",VLOOKUP(B106,'Index Web'!A$3:N$234,13,FALSE),"""")</f>
        <v>"/resucito/src/index.html?canto=himnoacristoluz"</v>
      </c>
      <c r="O106" t="s">
        <v>952</v>
      </c>
      <c r="P106" t="str">
        <f>_xlfn.CONCAT("""",VLOOKUP(B106,'Index Web'!A$3:O$234,15,FALSE)," ",VLOOKUP(B106,'Index Web'!A$3:O$234,13,FALSE),"""","},")</f>
        <v>"himno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himnoacristoluz"},</v>
      </c>
      <c r="Q106" t="str">
        <f t="shared" si="1"/>
        <v>{id:104,title: "Himno a Cristo luz", subtitle: "Himno vespertino (San Gregorio Nacianceno)", category: "Precatecumenado", moments: ["Pascua","Pentecostés"], url: "/resucito/src/index.html?canto=himnoacristoluz", content: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himnoacristoluz"},</v>
      </c>
    </row>
    <row r="107" spans="2:17" x14ac:dyDescent="0.35">
      <c r="B107" s="26">
        <v>86</v>
      </c>
      <c r="C107" t="s">
        <v>261</v>
      </c>
      <c r="D107">
        <f>VLOOKUP(B107,'Index Web'!A$3:L$234,2,FALSE)</f>
        <v>105</v>
      </c>
      <c r="E107" t="s">
        <v>947</v>
      </c>
      <c r="F107" t="str">
        <f>_xlfn.CONCAT("""",VLOOKUP(B107,'Index Web'!A$3:L$234,3,FALSE),"""")</f>
        <v>"Himno a la caridad"</v>
      </c>
      <c r="G107" t="s">
        <v>948</v>
      </c>
      <c r="H107" t="str">
        <f>_xlfn.CONCAT("""",VLOOKUP(B107,'Index Web'!A$3:L$234,4,FALSE),"""")</f>
        <v>"1 Corintios 13,1-7"</v>
      </c>
      <c r="I107" t="s">
        <v>949</v>
      </c>
      <c r="J107" t="str">
        <f>_xlfn.CONCAT("""",VLOOKUP(B107,'Index Web'!A$3:L$234,5,FALSE),"""")</f>
        <v>"Precatecumenado"</v>
      </c>
      <c r="K107" t="s">
        <v>950</v>
      </c>
      <c r="L107" t="str">
        <f>_xlfn.CONCAT("[",VLOOKUP(B107,'Index Web'!A$3:N$234,14,FALSE),"]")</f>
        <v>["Pascua","Pentecostés","Comunión","Nuevo Testamento"]</v>
      </c>
      <c r="M107" t="s">
        <v>951</v>
      </c>
      <c r="N107" t="str">
        <f>_xlfn.CONCAT("""/resucito/src/index.html?canto=",VLOOKUP(B107,'Index Web'!A$3:N$234,13,FALSE),"""")</f>
        <v>"/resucito/src/index.html?canto=himnoalacaridad"</v>
      </c>
      <c r="O107" t="s">
        <v>952</v>
      </c>
      <c r="P107" t="str">
        <f>_xlfn.CONCAT("""",VLOOKUP(B107,'Index Web'!A$3:O$234,15,FALSE)," ",VLOOKUP(B107,'Index Web'!A$3:O$234,13,FALSE),"""","},")</f>
        <v>"himno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himnoalacaridad"},</v>
      </c>
      <c r="Q107" t="str">
        <f t="shared" si="1"/>
        <v>{id:105,title: "Himno a la caridad", subtitle: "1 Corintios 13,1-7", category: "Precatecumenado", moments: ["Pascua","Pentecostés","Comunión","Nuevo Testamento"], url: "/resucito/src/index.html?canto=himnoalacaridad", content: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himnoalacaridad"},</v>
      </c>
    </row>
    <row r="108" spans="2:17" x14ac:dyDescent="0.35">
      <c r="B108" s="30">
        <v>227</v>
      </c>
      <c r="C108" t="s">
        <v>261</v>
      </c>
      <c r="D108">
        <f>VLOOKUP(B108,'Index Web'!A$3:L$234,2,FALSE)</f>
        <v>106</v>
      </c>
      <c r="E108" t="s">
        <v>947</v>
      </c>
      <c r="F108" t="str">
        <f>_xlfn.CONCAT("""",VLOOKUP(B108,'Index Web'!A$3:L$234,3,FALSE),"""")</f>
        <v>"Himno a la Cruz Gloriosa"</v>
      </c>
      <c r="G108" t="s">
        <v>948</v>
      </c>
      <c r="H108" t="str">
        <f>_xlfn.CONCAT("""",VLOOKUP(B108,'Index Web'!A$3:L$234,4,FALSE),"""")</f>
        <v>"Homilía La Santa Pascua (Anónimo s. II)"</v>
      </c>
      <c r="I108" t="s">
        <v>949</v>
      </c>
      <c r="J108" t="str">
        <f>_xlfn.CONCAT("""",VLOOKUP(B108,'Index Web'!A$3:L$234,5,FALSE),"""")</f>
        <v>"Catecumenado"</v>
      </c>
      <c r="K108" t="s">
        <v>950</v>
      </c>
      <c r="L108" t="str">
        <f>_xlfn.CONCAT("[",VLOOKUP(B108,'Index Web'!A$3:N$234,14,FALSE),"]")</f>
        <v>[""]</v>
      </c>
      <c r="M108" t="s">
        <v>951</v>
      </c>
      <c r="N108" t="str">
        <f>_xlfn.CONCAT("""/resucito/src/index.html?canto=",VLOOKUP(B108,'Index Web'!A$3:N$234,13,FALSE),"""")</f>
        <v>"/resucito/src/index.html?canto=himnoalacruzgloriosa"</v>
      </c>
      <c r="O108" t="s">
        <v>952</v>
      </c>
      <c r="P108" t="str">
        <f>_xlfn.CONCAT("""",VLOOKUP(B108,'Index Web'!A$3:O$234,15,FALSE)," ",VLOOKUP(B108,'Index Web'!A$3:O$234,13,FALSE),"""","},")</f>
        <v>"himno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c en el temor es mi defensa, en el tropiezo me da fuerzas, en la victoria es la corona, en la lucha ella es mi premio. árbol de vida eterna, misterio del universo. columna de la tierra, tu cima toca el cielo y en tus brazos abiertos brilla el amor de Dios. a la cruz gloriosa     himnoalacruzgloriosa"},</v>
      </c>
      <c r="Q108" t="str">
        <f t="shared" si="1"/>
        <v>{id:106,title: "Himno a la Cruz Gloriosa", subtitle: "Homilía La Santa Pascua (Anónimo s. II)", category: "Catecumenado", moments: [""], url: "/resucito/src/index.html?canto=himnoalacruzgloriosa", content: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c en el temor es mi defensa, en el tropiezo me da fuerzas, en la victoria es la corona, en la lucha ella es mi premio. árbol de vida eterna, misterio del universo. columna de la tierra, tu cima toca el cielo y en tus brazos abiertos brilla el amor de Dios. a la cruz gloriosa     himnoalacruzgloriosa"},</v>
      </c>
    </row>
    <row r="109" spans="2:17" x14ac:dyDescent="0.35">
      <c r="B109" s="26">
        <v>87</v>
      </c>
      <c r="C109" t="s">
        <v>261</v>
      </c>
      <c r="D109">
        <f>VLOOKUP(B109,'Index Web'!A$3:L$234,2,FALSE)</f>
        <v>107</v>
      </c>
      <c r="E109" t="s">
        <v>947</v>
      </c>
      <c r="F109" t="str">
        <f>_xlfn.CONCAT("""",VLOOKUP(B109,'Index Web'!A$3:L$234,3,FALSE),"""")</f>
        <v>"Himno a la kenosis"</v>
      </c>
      <c r="G109" t="s">
        <v>948</v>
      </c>
      <c r="H109" t="str">
        <f>_xlfn.CONCAT("""",VLOOKUP(B109,'Index Web'!A$3:L$234,4,FALSE),"""")</f>
        <v>"Filipenses 2,1-11"</v>
      </c>
      <c r="I109" t="s">
        <v>949</v>
      </c>
      <c r="J109" t="str">
        <f>_xlfn.CONCAT("""",VLOOKUP(B109,'Index Web'!A$3:L$234,5,FALSE),"""")</f>
        <v>"Precatecumenado"</v>
      </c>
      <c r="K109" t="s">
        <v>950</v>
      </c>
      <c r="L109" t="str">
        <f>_xlfn.CONCAT("[",VLOOKUP(B109,'Index Web'!A$3:N$234,14,FALSE),"]")</f>
        <v>["Pascua","Pentecostés","Fracción Del Pan","Nuevo Testamento"]</v>
      </c>
      <c r="M109" t="s">
        <v>951</v>
      </c>
      <c r="N109" t="str">
        <f>_xlfn.CONCAT("""/resucito/src/index.html?canto=",VLOOKUP(B109,'Index Web'!A$3:N$234,13,FALSE),"""")</f>
        <v>"/resucito/src/index.html?canto=himnoalakenosis"</v>
      </c>
      <c r="O109" t="s">
        <v>952</v>
      </c>
      <c r="P109" t="str">
        <f>_xlfn.CONCAT("""",VLOOKUP(B109,'Index Web'!A$3:O$234,15,FALSE)," ",VLOOKUP(B109,'Index Web'!A$3:O$234,13,FALSE),"""","},")</f>
        <v>"himno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himnoalakenosis"},</v>
      </c>
      <c r="Q109" t="str">
        <f t="shared" si="1"/>
        <v>{id:107,title: "Himno a la kenosis", subtitle: "Filipenses 2,1-11", category: "Precatecumenado", moments: ["Pascua","Pentecostés","Fracción Del Pan","Nuevo Testamento"], url: "/resucito/src/index.html?canto=himnoalakenosis", content: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himnoalakenosis"},</v>
      </c>
    </row>
    <row r="110" spans="2:17" x14ac:dyDescent="0.35">
      <c r="B110" s="25">
        <v>88</v>
      </c>
      <c r="C110" t="s">
        <v>261</v>
      </c>
      <c r="D110">
        <f>VLOOKUP(B110,'Index Web'!A$3:L$234,2,FALSE)</f>
        <v>108</v>
      </c>
      <c r="E110" t="s">
        <v>947</v>
      </c>
      <c r="F110" t="str">
        <f>_xlfn.CONCAT("""",VLOOKUP(B110,'Index Web'!A$3:L$234,3,FALSE),"""")</f>
        <v>"Himno de Adviento"</v>
      </c>
      <c r="G110" t="s">
        <v>948</v>
      </c>
      <c r="H110" t="str">
        <f>_xlfn.CONCAT("""",VLOOKUP(B110,'Index Web'!A$3:L$234,4,FALSE),"""")</f>
        <v>"Himno lat. «Vox clara ecce Intonat»"</v>
      </c>
      <c r="I110" t="s">
        <v>949</v>
      </c>
      <c r="J110" t="str">
        <f>_xlfn.CONCAT("""",VLOOKUP(B110,'Index Web'!A$3:L$234,5,FALSE),"""")</f>
        <v>"Precatecumenado"</v>
      </c>
      <c r="K110" t="s">
        <v>950</v>
      </c>
      <c r="L110" t="str">
        <f>_xlfn.CONCAT("[",VLOOKUP(B110,'Index Web'!A$3:N$234,14,FALSE),"]")</f>
        <v>["Adviento","Navidad"]</v>
      </c>
      <c r="M110" t="s">
        <v>951</v>
      </c>
      <c r="N110" t="str">
        <f>_xlfn.CONCAT("""/resucito/src/index.html?canto=",VLOOKUP(B110,'Index Web'!A$3:N$234,13,FALSE),"""")</f>
        <v>"/resucito/src/index.html?canto=himnodeadviento"</v>
      </c>
      <c r="O110" t="s">
        <v>952</v>
      </c>
      <c r="P110" t="str">
        <f>_xlfn.CONCAT("""",VLOOKUP(B110,'Index Web'!A$3:O$234,15,FALSE)," ",VLOOKUP(B110,'Index Web'!A$3:O$234,13,FALSE),"""","},")</f>
        <v>"himno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himnodeadviento"},</v>
      </c>
      <c r="Q110" t="str">
        <f t="shared" si="1"/>
        <v>{id:108,title: "Himno de Adviento", subtitle: "Himno lat. «Vox clara ecce Intonat»", category: "Precatecumenado", moments: ["Adviento","Navidad"], url: "/resucito/src/index.html?canto=himnodeadviento", content: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himnodeadviento"},</v>
      </c>
    </row>
    <row r="111" spans="2:17" x14ac:dyDescent="0.35">
      <c r="B111" s="26">
        <v>89</v>
      </c>
      <c r="C111" t="s">
        <v>261</v>
      </c>
      <c r="D111">
        <f>VLOOKUP(B111,'Index Web'!A$3:L$234,2,FALSE)</f>
        <v>109</v>
      </c>
      <c r="E111" t="s">
        <v>947</v>
      </c>
      <c r="F111" t="str">
        <f>_xlfn.CONCAT("""",VLOOKUP(B111,'Index Web'!A$3:L$234,3,FALSE),"""")</f>
        <v>"Himno de la Ascensión"</v>
      </c>
      <c r="G111" t="s">
        <v>948</v>
      </c>
      <c r="H111" t="str">
        <f>_xlfn.CONCAT("""",VLOOKUP(B111,'Index Web'!A$3:L$234,4,FALSE),"""")</f>
        <v>"Himno de Laudes del tiempo Pascual, de la Ascensión a Pentecostés  / Himno de la liturgia de las horas "</v>
      </c>
      <c r="I111" t="s">
        <v>949</v>
      </c>
      <c r="J111" t="str">
        <f>_xlfn.CONCAT("""",VLOOKUP(B111,'Index Web'!A$3:L$234,5,FALSE),"""")</f>
        <v>"Precatecumenado"</v>
      </c>
      <c r="K111" t="s">
        <v>950</v>
      </c>
      <c r="L111" t="str">
        <f>_xlfn.CONCAT("[",VLOOKUP(B111,'Index Web'!A$3:N$234,14,FALSE),"]")</f>
        <v>["Pascua","Pentecostés"]</v>
      </c>
      <c r="M111" t="s">
        <v>951</v>
      </c>
      <c r="N111" t="str">
        <f>_xlfn.CONCAT("""/resucito/src/index.html?canto=",VLOOKUP(B111,'Index Web'!A$3:N$234,13,FALSE),"""")</f>
        <v>"/resucito/src/index.html?canto=himnodelaascension"</v>
      </c>
      <c r="O111" t="s">
        <v>952</v>
      </c>
      <c r="P111" t="str">
        <f>_xlfn.CONCAT("""",VLOOKUP(B111,'Index Web'!A$3:O$234,15,FALSE)," ",VLOOKUP(B111,'Index Web'!A$3:O$234,13,FALSE),"""","},")</f>
        <v>"himno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himnodelaascension"},</v>
      </c>
      <c r="Q111" t="str">
        <f t="shared" si="1"/>
        <v>{id:109,title: "Himno de la Ascensión", subtitle: "Himno de Laudes del tiempo Pascual, de la Ascensión a Pentecostés  / Himno de la liturgia de las horas ", category: "Precatecumenado", moments: ["Pascua","Pentecostés"], url: "/resucito/src/index.html?canto=himnodelaascension", content: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himnodelaascension"},</v>
      </c>
    </row>
    <row r="112" spans="2:17" x14ac:dyDescent="0.35">
      <c r="B112" s="25">
        <v>90</v>
      </c>
      <c r="C112" t="s">
        <v>261</v>
      </c>
      <c r="D112">
        <f>VLOOKUP(B112,'Index Web'!A$3:L$234,2,FALSE)</f>
        <v>110</v>
      </c>
      <c r="E112" t="s">
        <v>947</v>
      </c>
      <c r="F112" t="str">
        <f>_xlfn.CONCAT("""",VLOOKUP(B112,'Index Web'!A$3:L$234,3,FALSE),"""")</f>
        <v>"Himno de Pascua"</v>
      </c>
      <c r="G112" t="s">
        <v>948</v>
      </c>
      <c r="H112" t="str">
        <f>_xlfn.CONCAT("""",VLOOKUP(B112,'Index Web'!A$3:L$234,4,FALSE),"""")</f>
        <v>"Himno lat. «Aurora lucis rutiiat»"</v>
      </c>
      <c r="I112" t="s">
        <v>949</v>
      </c>
      <c r="J112" t="str">
        <f>_xlfn.CONCAT("""",VLOOKUP(B112,'Index Web'!A$3:L$234,5,FALSE),"""")</f>
        <v>"Precatecumenado"</v>
      </c>
      <c r="K112" t="s">
        <v>950</v>
      </c>
      <c r="L112" t="str">
        <f>_xlfn.CONCAT("[",VLOOKUP(B112,'Index Web'!A$3:N$234,14,FALSE),"]")</f>
        <v>["Pascua","Pentecostés"]</v>
      </c>
      <c r="M112" t="s">
        <v>951</v>
      </c>
      <c r="N112" t="str">
        <f>_xlfn.CONCAT("""/resucito/src/index.html?canto=",VLOOKUP(B112,'Index Web'!A$3:N$234,13,FALSE),"""")</f>
        <v>"/resucito/src/index.html?canto=himnodepascua"</v>
      </c>
      <c r="O112" t="s">
        <v>952</v>
      </c>
      <c r="P112" t="str">
        <f>_xlfn.CONCAT("""",VLOOKUP(B112,'Index Web'!A$3:O$234,15,FALSE)," ",VLOOKUP(B112,'Index Web'!A$3:O$234,13,FALSE),"""","},")</f>
        <v>"himno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himnodepascua"},</v>
      </c>
      <c r="Q112" t="str">
        <f t="shared" si="1"/>
        <v>{id:110,title: "Himno de Pascua", subtitle: "Himno lat. «Aurora lucis rutiiat»", category: "Precatecumenado", moments: ["Pascua","Pentecostés"], url: "/resucito/src/index.html?canto=himnodepascua", content: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himnodepascua"},</v>
      </c>
    </row>
    <row r="113" spans="2:17" x14ac:dyDescent="0.35">
      <c r="B113" s="26">
        <v>91</v>
      </c>
      <c r="C113" t="s">
        <v>261</v>
      </c>
      <c r="D113">
        <f>VLOOKUP(B113,'Index Web'!A$3:L$234,2,FALSE)</f>
        <v>111</v>
      </c>
      <c r="E113" t="s">
        <v>947</v>
      </c>
      <c r="F113" t="str">
        <f>_xlfn.CONCAT("""",VLOOKUP(B113,'Index Web'!A$3:L$234,3,FALSE),"""")</f>
        <v>"Huye, amado mío"</v>
      </c>
      <c r="G113" t="s">
        <v>948</v>
      </c>
      <c r="H113" t="str">
        <f>_xlfn.CONCAT("""",VLOOKUP(B113,'Index Web'!A$3:L$234,4,FALSE),"""")</f>
        <v>"Cantar de los Cantares 8,10-14"</v>
      </c>
      <c r="I113" t="s">
        <v>949</v>
      </c>
      <c r="J113" t="str">
        <f>_xlfn.CONCAT("""",VLOOKUP(B113,'Index Web'!A$3:L$234,5,FALSE),"""")</f>
        <v>"Precatecumenado"</v>
      </c>
      <c r="K113" t="s">
        <v>950</v>
      </c>
      <c r="L113" t="str">
        <f>_xlfn.CONCAT("[",VLOOKUP(B113,'Index Web'!A$3:N$234,14,FALSE),"]")</f>
        <v>["Pascua","Pentecostés","Comunión","Final","Antiguo Testamento"]</v>
      </c>
      <c r="M113" t="s">
        <v>951</v>
      </c>
      <c r="N113" t="str">
        <f>_xlfn.CONCAT("""/resucito/src/index.html?canto=",VLOOKUP(B113,'Index Web'!A$3:N$234,13,FALSE),"""")</f>
        <v>"/resucito/src/index.html?canto=huyeamadomio"</v>
      </c>
      <c r="O113" t="s">
        <v>952</v>
      </c>
      <c r="P113" t="str">
        <f>_xlfn.CONCAT("""",VLOOKUP(B113,'Index Web'!A$3:O$234,15,FALSE)," ",VLOOKUP(B113,'Index Web'!A$3:O$234,13,FALSE),"""","},")</f>
        <v>"huye,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huyeamadomio"},</v>
      </c>
      <c r="Q113" t="str">
        <f t="shared" si="1"/>
        <v>{id:111,title: "Huye, amado mío", subtitle: "Cantar de los Cantares 8,10-14", category: "Precatecumenado", moments: ["Pascua","Pentecostés","Comunión","Final","Antiguo Testamento"], url: "/resucito/src/index.html?canto=huyeamadomio", content: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huyeamadomio"},</v>
      </c>
    </row>
    <row r="114" spans="2:17" x14ac:dyDescent="0.35">
      <c r="B114" s="25">
        <v>92</v>
      </c>
      <c r="C114" t="s">
        <v>261</v>
      </c>
      <c r="D114">
        <f>VLOOKUP(B114,'Index Web'!A$3:L$234,2,FALSE)</f>
        <v>112</v>
      </c>
      <c r="E114" t="s">
        <v>947</v>
      </c>
      <c r="F114" t="str">
        <f>_xlfn.CONCAT("""",VLOOKUP(B114,'Index Web'!A$3:L$234,3,FALSE),"""")</f>
        <v>"Id y anunciad a mis hermanos"</v>
      </c>
      <c r="G114" t="s">
        <v>948</v>
      </c>
      <c r="H114" t="str">
        <f>_xlfn.CONCAT("""",VLOOKUP(B114,'Index Web'!A$3:L$234,4,FALSE),"""")</f>
        <v>"Mateo 28,10.16-20"</v>
      </c>
      <c r="I114" t="s">
        <v>949</v>
      </c>
      <c r="J114" t="str">
        <f>_xlfn.CONCAT("""",VLOOKUP(B114,'Index Web'!A$3:L$234,5,FALSE),"""")</f>
        <v>"Precatecumenado"</v>
      </c>
      <c r="K114" t="s">
        <v>950</v>
      </c>
      <c r="L114" t="str">
        <f>_xlfn.CONCAT("[",VLOOKUP(B114,'Index Web'!A$3:N$234,14,FALSE),"]")</f>
        <v>["Pascua","Pentecostés","Final","Nuevo Testamento"]</v>
      </c>
      <c r="M114" t="s">
        <v>951</v>
      </c>
      <c r="N114" t="str">
        <f>_xlfn.CONCAT("""/resucito/src/index.html?canto=",VLOOKUP(B114,'Index Web'!A$3:N$234,13,FALSE),"""")</f>
        <v>"/resucito/src/index.html?canto=idyanunciadamishermanos"</v>
      </c>
      <c r="O114" t="s">
        <v>952</v>
      </c>
      <c r="P114" t="str">
        <f>_xlfn.CONCAT("""",VLOOKUP(B114,'Index Web'!A$3:O$234,15,FALSE)," ",VLOOKUP(B114,'Index Web'!A$3:O$234,13,FALSE),"""","},")</f>
        <v>"id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idyanunciadamishermanos"},</v>
      </c>
      <c r="Q114" t="str">
        <f t="shared" si="1"/>
        <v>{id:112,title: "Id y anunciad a mis hermanos", subtitle: "Mateo 28,10.16-20", category: "Precatecumenado", moments: ["Pascua","Pentecostés","Final","Nuevo Testamento"], url: "/resucito/src/index.html?canto=idyanunciadamishermanos", content: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idyanunciadamishermanos"},</v>
      </c>
    </row>
    <row r="115" spans="2:17" x14ac:dyDescent="0.35">
      <c r="B115" s="26">
        <v>93</v>
      </c>
      <c r="C115" t="s">
        <v>261</v>
      </c>
      <c r="D115">
        <f>VLOOKUP(B115,'Index Web'!A$3:L$234,2,FALSE)</f>
        <v>113</v>
      </c>
      <c r="E115" t="s">
        <v>947</v>
      </c>
      <c r="F115" t="str">
        <f>_xlfn.CONCAT("""",VLOOKUP(B115,'Index Web'!A$3:L$234,3,FALSE),"""")</f>
        <v>"Improperios"</v>
      </c>
      <c r="G115" t="s">
        <v>948</v>
      </c>
      <c r="H115" t="str">
        <f>_xlfn.CONCAT("""",VLOOKUP(B115,'Index Web'!A$3:L$234,4,FALSE),"""")</f>
        <v>"Adoración de la santa Cruz el Viernes santo"</v>
      </c>
      <c r="I115" t="s">
        <v>949</v>
      </c>
      <c r="J115" t="str">
        <f>_xlfn.CONCAT("""",VLOOKUP(B115,'Index Web'!A$3:L$234,5,FALSE),"""")</f>
        <v>"Precatecumenado"</v>
      </c>
      <c r="K115" t="s">
        <v>950</v>
      </c>
      <c r="L115" t="str">
        <f>_xlfn.CONCAT("[",VLOOKUP(B115,'Index Web'!A$3:N$234,14,FALSE),"]")</f>
        <v>["Cuaresma","Fracción Del Pan"]</v>
      </c>
      <c r="M115" t="s">
        <v>951</v>
      </c>
      <c r="N115" t="str">
        <f>_xlfn.CONCAT("""/resucito/src/index.html?canto=",VLOOKUP(B115,'Index Web'!A$3:N$234,13,FALSE),"""")</f>
        <v>"/resucito/src/index.html?canto=improperios"</v>
      </c>
      <c r="O115" t="s">
        <v>952</v>
      </c>
      <c r="P115" t="str">
        <f>_xlfn.CONCAT("""",VLOOKUP(B115,'Index Web'!A$3:O$234,15,FALSE)," ",VLOOKUP(B115,'Index Web'!A$3:O$234,13,FALSE),"""","},")</f>
        <v>"improperios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yo te he abierto un camino en el desierto, yo te he alimentado con el maná, te he introducido en la tierra prometida, y tú, y tú, me has preparado la cruz. ¡oh pueblo mío  ¿qué más he podido hacer por ti que no haya hecho? yo te llamé: «mi viña amada», y tú, y tú me has dado fruto amargo. hágios o théos, sanctus deus. hágios ischyrós, sanctus fortis. hágios athánatos, eléison himás. sanctus et inmortalis, miserere nobis. ¡oh pueblo mío  improperios"},</v>
      </c>
      <c r="Q115" t="str">
        <f t="shared" si="1"/>
        <v>{id:113,title: "Improperios", subtitle: "Adoración de la santa Cruz el Viernes santo", category: "Precatecumenado", moments: ["Cuaresma","Fracción Del Pan"], url: "/resucito/src/index.html?canto=improperios", content: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yo te he abierto un camino en el desierto, yo te he alimentado con el maná, te he introducido en la tierra prometida, y tú, y tú, me has preparado la cruz. ¡oh pueblo mío  ¿qué más he podido hacer por ti que no haya hecho? yo te llamé: «mi viña amada», y tú, y tú me has dado fruto amargo. hágios o théos, sanctus deus. hágios ischyrós, sanctus fortis. hágios athánatos, eléison himás. sanctus et inmortalis, miserere nobis. ¡oh pueblo mío  improperios"},</v>
      </c>
    </row>
    <row r="116" spans="2:17" x14ac:dyDescent="0.35">
      <c r="B116" s="31">
        <v>228</v>
      </c>
      <c r="C116" t="s">
        <v>261</v>
      </c>
      <c r="D116">
        <f>VLOOKUP(B116,'Index Web'!A$3:L$234,2,FALSE)</f>
        <v>114</v>
      </c>
      <c r="E116" t="s">
        <v>947</v>
      </c>
      <c r="F116" t="str">
        <f>_xlfn.CONCAT("""",VLOOKUP(B116,'Index Web'!A$3:L$234,3,FALSE),"""")</f>
        <v>"Jacob "</v>
      </c>
      <c r="G116" t="s">
        <v>948</v>
      </c>
      <c r="H116" t="str">
        <f>_xlfn.CONCAT("""",VLOOKUP(B116,'Index Web'!A$3:L$234,4,FALSE),"""")</f>
        <v>"Genesis 32,23-29 "</v>
      </c>
      <c r="I116" t="s">
        <v>949</v>
      </c>
      <c r="J116" t="str">
        <f>_xlfn.CONCAT("""",VLOOKUP(B116,'Index Web'!A$3:L$234,5,FALSE),"""")</f>
        <v>"Catecumenado"</v>
      </c>
      <c r="K116" t="s">
        <v>950</v>
      </c>
      <c r="L116" t="str">
        <f>_xlfn.CONCAT("[",VLOOKUP(B116,'Index Web'!A$3:N$234,14,FALSE),"]")</f>
        <v>["Antiguo Testamento"]</v>
      </c>
      <c r="M116" t="s">
        <v>951</v>
      </c>
      <c r="N116" t="str">
        <f>_xlfn.CONCAT("""/resucito/src/index.html?canto=",VLOOKUP(B116,'Index Web'!A$3:N$234,13,FALSE),"""")</f>
        <v>"/resucito/src/index.html?canto=jacob"</v>
      </c>
      <c r="O116" t="s">
        <v>952</v>
      </c>
      <c r="P116" t="str">
        <f>_xlfn.CONCAT("""",VLOOKUP(B116,'Index Web'!A$3:O$234,15,FALSE)," ",VLOOKUP(B116,'Index Web'!A$3:O$234,13,FALSE),"""","},")</f>
        <v>"jacob: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jacob"},</v>
      </c>
      <c r="Q116" t="str">
        <f t="shared" si="1"/>
        <v>{id:114,title: "Jacob ", subtitle: "Genesis 32,23-29 ", category: "Catecumenado", moments: ["Antiguo Testamento"], url: "/resucito/src/index.html?canto=jacob", content: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jacob"},</v>
      </c>
    </row>
    <row r="117" spans="2:17" x14ac:dyDescent="0.35">
      <c r="B117" s="26">
        <v>94</v>
      </c>
      <c r="C117" t="s">
        <v>261</v>
      </c>
      <c r="D117">
        <f>VLOOKUP(B117,'Index Web'!A$3:L$234,2,FALSE)</f>
        <v>115</v>
      </c>
      <c r="E117" t="s">
        <v>947</v>
      </c>
      <c r="F117" t="str">
        <f>_xlfn.CONCAT("""",VLOOKUP(B117,'Index Web'!A$3:L$234,3,FALSE),"""")</f>
        <v>"Jerusalén reconstruida"</v>
      </c>
      <c r="G117" t="s">
        <v>948</v>
      </c>
      <c r="H117" t="str">
        <f>_xlfn.CONCAT("""",VLOOKUP(B117,'Index Web'!A$3:L$234,4,FALSE),"""")</f>
        <v>"Tobias 13,11-17"</v>
      </c>
      <c r="I117" t="s">
        <v>949</v>
      </c>
      <c r="J117" t="str">
        <f>_xlfn.CONCAT("""",VLOOKUP(B117,'Index Web'!A$3:L$234,5,FALSE),"""")</f>
        <v>"Precatecumenado"</v>
      </c>
      <c r="K117" t="s">
        <v>950</v>
      </c>
      <c r="L117" t="str">
        <f>_xlfn.CONCAT("[",VLOOKUP(B117,'Index Web'!A$3:N$234,14,FALSE),"]")</f>
        <v>["Pascua","Pentecostés","Paz","Antiguo Testamento"]</v>
      </c>
      <c r="M117" t="s">
        <v>951</v>
      </c>
      <c r="N117" t="str">
        <f>_xlfn.CONCAT("""/resucito/src/index.html?canto=",VLOOKUP(B117,'Index Web'!A$3:N$234,13,FALSE),"""")</f>
        <v>"/resucito/src/index.html?canto=jerusalenreconstruida"</v>
      </c>
      <c r="O117" t="s">
        <v>952</v>
      </c>
      <c r="P117" t="str">
        <f>_xlfn.CONCAT("""",VLOOKUP(B117,'Index Web'!A$3:O$234,15,FALSE)," ",VLOOKUP(B117,'Index Web'!A$3:O$234,13,FALSE),"""","},")</f>
        <v>"jerusalén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a. aleluya,aleluya,aleluya,aleluya. aleluya,aleluya,aleluya,aleluya. jerusalenreconstruida"},</v>
      </c>
      <c r="Q117" t="str">
        <f t="shared" si="1"/>
        <v>{id:115,title: "Jerusalén reconstruida", subtitle: "Tobias 13,11-17", category: "Precatecumenado", moments: ["Pascua","Pentecostés","Paz","Antiguo Testamento"], url: "/resucito/src/index.html?canto=jerusalenreconstruida", content: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a. aleluya,aleluya,aleluya,aleluya. aleluya,aleluya,aleluya,aleluya. jerusalenreconstruida"},</v>
      </c>
    </row>
    <row r="118" spans="2:17" x14ac:dyDescent="0.35">
      <c r="B118" s="25">
        <v>95</v>
      </c>
      <c r="C118" t="s">
        <v>261</v>
      </c>
      <c r="D118">
        <f>VLOOKUP(B118,'Index Web'!A$3:L$234,2,FALSE)</f>
        <v>116</v>
      </c>
      <c r="E118" t="s">
        <v>947</v>
      </c>
      <c r="F118" t="str">
        <f>_xlfn.CONCAT("""",VLOOKUP(B118,'Index Web'!A$3:L$234,3,FALSE),"""")</f>
        <v>"Jesús recorría todas las "</v>
      </c>
      <c r="G118" t="s">
        <v>948</v>
      </c>
      <c r="H118" t="str">
        <f>_xlfn.CONCAT("""",VLOOKUP(B118,'Index Web'!A$3:L$234,4,FALSE),"""")</f>
        <v>"Mateo 9,35ss; 10 "</v>
      </c>
      <c r="I118" t="s">
        <v>949</v>
      </c>
      <c r="J118" t="str">
        <f>_xlfn.CONCAT("""",VLOOKUP(B118,'Index Web'!A$3:L$234,5,FALSE),"""")</f>
        <v>"Precatecumenado"</v>
      </c>
      <c r="K118" t="s">
        <v>950</v>
      </c>
      <c r="L118" t="str">
        <f>_xlfn.CONCAT("[",VLOOKUP(B118,'Index Web'!A$3:N$234,14,FALSE),"]")</f>
        <v>["Nuevo Testamento"]</v>
      </c>
      <c r="M118" t="s">
        <v>951</v>
      </c>
      <c r="N118" t="str">
        <f>_xlfn.CONCAT("""/resucito/src/index.html?canto=",VLOOKUP(B118,'Index Web'!A$3:N$234,13,FALSE),"""")</f>
        <v>"/resucito/src/index.html?canto=jesusrecorriatodaslas"</v>
      </c>
      <c r="O118" t="s">
        <v>952</v>
      </c>
      <c r="P118" t="str">
        <f>_xlfn.CONCAT("""",VLOOKUP(B118,'Index Web'!A$3:O$234,15,FALSE)," ",VLOOKUP(B118,'Index Web'!A$3:O$234,13,FALSE),"""","},")</f>
        <v>"jesús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jesusrecorriatodaslas"},</v>
      </c>
      <c r="Q118" t="str">
        <f t="shared" si="1"/>
        <v>{id:116,title: "Jesús recorría todas las ", subtitle: "Mateo 9,35ss; 10 ", category: "Precatecumenado", moments: ["Nuevo Testamento"], url: "/resucito/src/index.html?canto=jesusrecorriatodaslas", content: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jesusrecorriatodaslas"},</v>
      </c>
    </row>
    <row r="119" spans="2:17" x14ac:dyDescent="0.35">
      <c r="B119" s="26">
        <v>96</v>
      </c>
      <c r="C119" t="s">
        <v>261</v>
      </c>
      <c r="D119">
        <f>VLOOKUP(B119,'Index Web'!A$3:L$234,2,FALSE)</f>
        <v>117</v>
      </c>
      <c r="E119" t="s">
        <v>947</v>
      </c>
      <c r="F119" t="str">
        <f>_xlfn.CONCAT("""",VLOOKUP(B119,'Index Web'!A$3:L$234,3,FALSE),"""")</f>
        <v>"La cordera de Dios"</v>
      </c>
      <c r="G119" t="s">
        <v>948</v>
      </c>
      <c r="H119" t="str">
        <f>_xlfn.CONCAT("""",VLOOKUP(B119,'Index Web'!A$3:L$234,4,FALSE),"""")</f>
        <v>"Mateo 1,18s; 2,13s.18"</v>
      </c>
      <c r="I119" t="s">
        <v>949</v>
      </c>
      <c r="J119" t="str">
        <f>_xlfn.CONCAT("""",VLOOKUP(B119,'Index Web'!A$3:L$234,5,FALSE),"""")</f>
        <v>"Precatecumenado"</v>
      </c>
      <c r="K119" t="s">
        <v>950</v>
      </c>
      <c r="L119" t="str">
        <f>_xlfn.CONCAT("[",VLOOKUP(B119,'Index Web'!A$3:N$234,14,FALSE),"]")</f>
        <v>["Vírgen María","Adviento","Navidad","Nuevo Testamento"]</v>
      </c>
      <c r="M119" t="s">
        <v>951</v>
      </c>
      <c r="N119" t="str">
        <f>_xlfn.CONCAT("""/resucito/src/index.html?canto=",VLOOKUP(B119,'Index Web'!A$3:N$234,13,FALSE),"""")</f>
        <v>"/resucito/src/index.html?canto=lacorderadedios"</v>
      </c>
      <c r="O119" t="s">
        <v>952</v>
      </c>
      <c r="P119" t="str">
        <f>_xlfn.CONCAT("""",VLOOKUP(B119,'Index Web'!A$3:O$234,15,FALSE)," ",VLOOKUP(B119,'Index Web'!A$3:O$234,13,FALSE),"""","},")</f>
        <v>"la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lacorderadedios"},</v>
      </c>
      <c r="Q119" t="str">
        <f t="shared" si="1"/>
        <v>{id:117,title: "La cordera de Dios", subtitle: "Mateo 1,18s; 2,13s.18", category: "Precatecumenado", moments: ["Vírgen María","Adviento","Navidad","Nuevo Testamento"], url: "/resucito/src/index.html?canto=lacorderadedios", content: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lacorderadedios"},</v>
      </c>
    </row>
    <row r="120" spans="2:17" x14ac:dyDescent="0.35">
      <c r="B120" s="25">
        <v>97</v>
      </c>
      <c r="C120" t="s">
        <v>261</v>
      </c>
      <c r="D120">
        <f>VLOOKUP(B120,'Index Web'!A$3:L$234,2,FALSE)</f>
        <v>118</v>
      </c>
      <c r="E120" t="s">
        <v>947</v>
      </c>
      <c r="F120" t="str">
        <f>_xlfn.CONCAT("""",VLOOKUP(B120,'Index Web'!A$3:L$234,3,FALSE),"""")</f>
        <v>"La espada"</v>
      </c>
      <c r="G120" t="s">
        <v>948</v>
      </c>
      <c r="H120" t="str">
        <f>_xlfn.CONCAT("""",VLOOKUP(B120,'Index Web'!A$3:L$234,4,FALSE),"""")</f>
        <v>"Ezequiel 21,14-22"</v>
      </c>
      <c r="I120" t="s">
        <v>949</v>
      </c>
      <c r="J120" t="str">
        <f>_xlfn.CONCAT("""",VLOOKUP(B120,'Index Web'!A$3:L$234,5,FALSE),"""")</f>
        <v>"Precatecumenado"</v>
      </c>
      <c r="K120" t="s">
        <v>950</v>
      </c>
      <c r="L120" t="str">
        <f>_xlfn.CONCAT("[",VLOOKUP(B120,'Index Web'!A$3:N$234,14,FALSE),"]")</f>
        <v>["Vírgen María","Cuaresma","Antiguo Testamento"]</v>
      </c>
      <c r="M120" t="s">
        <v>951</v>
      </c>
      <c r="N120" t="str">
        <f>_xlfn.CONCAT("""/resucito/src/index.html?canto=",VLOOKUP(B120,'Index Web'!A$3:N$234,13,FALSE),"""")</f>
        <v>"/resucito/src/index.html?canto=laespada"</v>
      </c>
      <c r="O120" t="s">
        <v>952</v>
      </c>
      <c r="P120" t="str">
        <f>_xlfn.CONCAT("""",VLOOKUP(B120,'Index Web'!A$3:O$234,15,FALSE)," ",VLOOKUP(B120,'Index Web'!A$3:O$234,13,FALSE),"""","},")</f>
        <v>"la espada ezequiel 21,14-22  espada, espada, bruñida para matar. a. espada, espada, bruñida para matar.  maría, maría, madre de Dios. a. maría, maría, madre de Dios.  grita, hijo de hombre, grita, hijo de hombre: la espada es para mi pueblo, espada para mi pueblo. a. espada, espada . maría, maría   gira a tu derecha, gira hacia tu izquierda, allí donde tus filos quedarán saciados, allí donde se saciará mi alma. a. espada, espada . maría, maría   bruñida para matar, bruñida para matar. grita, hijo de hombre, grita, hijo de hombre: la espada es para mi pueblo, espada para mi pueblo. a. espada, espada  maría, maría  laespada"},</v>
      </c>
      <c r="Q120" t="str">
        <f t="shared" si="1"/>
        <v>{id:118,title: "La espada", subtitle: "Ezequiel 21,14-22", category: "Precatecumenado", moments: ["Vírgen María","Cuaresma","Antiguo Testamento"], url: "/resucito/src/index.html?canto=laespada", content: "la espada ezequiel 21,14-22  espada, espada, bruñida para matar. a. espada, espada, bruñida para matar.  maría, maría, madre de Dios. a. maría, maría, madre de Dios.  grita, hijo de hombre, grita, hijo de hombre: la espada es para mi pueblo, espada para mi pueblo. a. espada, espada . maría, maría   gira a tu derecha, gira hacia tu izquierda, allí donde tus filos quedarán saciados, allí donde se saciará mi alma. a. espada, espada . maría, maría   bruñida para matar, bruñida para matar. grita, hijo de hombre, grita, hijo de hombre: la espada es para mi pueblo, espada para mi pueblo. a. espada, espada  maría, maría  laespada"},</v>
      </c>
    </row>
    <row r="121" spans="2:17" x14ac:dyDescent="0.35">
      <c r="B121" s="26">
        <v>98</v>
      </c>
      <c r="C121" t="s">
        <v>261</v>
      </c>
      <c r="D121">
        <f>VLOOKUP(B121,'Index Web'!A$3:L$234,2,FALSE)</f>
        <v>119</v>
      </c>
      <c r="E121" t="s">
        <v>947</v>
      </c>
      <c r="F121" t="str">
        <f>_xlfn.CONCAT("""",VLOOKUP(B121,'Index Web'!A$3:L$234,3,FALSE),"""")</f>
        <v>"La marcha es dura"</v>
      </c>
      <c r="G121" t="s">
        <v>948</v>
      </c>
      <c r="H121" t="str">
        <f>_xlfn.CONCAT("""",VLOOKUP(B121,'Index Web'!A$3:L$234,4,FALSE),"""")</f>
        <v>"Espiritual negro «Go down, Moses»"</v>
      </c>
      <c r="I121" t="s">
        <v>949</v>
      </c>
      <c r="J121" t="str">
        <f>_xlfn.CONCAT("""",VLOOKUP(B121,'Index Web'!A$3:L$234,5,FALSE),"""")</f>
        <v>"Precatecumenado"</v>
      </c>
      <c r="K121" t="s">
        <v>950</v>
      </c>
      <c r="L121" t="str">
        <f>_xlfn.CONCAT("[",VLOOKUP(B121,'Index Web'!A$3:N$234,14,FALSE),"]")</f>
        <v>["Cuaresma"]</v>
      </c>
      <c r="M121" t="s">
        <v>951</v>
      </c>
      <c r="N121" t="str">
        <f>_xlfn.CONCAT("""/resucito/src/index.html?canto=",VLOOKUP(B121,'Index Web'!A$3:N$234,13,FALSE),"""")</f>
        <v>"/resucito/src/index.html?canto=lamarchaesdura"</v>
      </c>
      <c r="O121" t="s">
        <v>952</v>
      </c>
      <c r="P121" t="str">
        <f>_xlfn.CONCAT("""",VLOOKUP(B121,'Index Web'!A$3:O$234,15,FALSE)," ",VLOOKUP(B121,'Index Web'!A$3:O$234,13,FALSE),"""","},")</f>
        <v>"la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lamarchaesdura"},</v>
      </c>
      <c r="Q121" t="str">
        <f t="shared" si="1"/>
        <v>{id:119,title: "La marcha es dura", subtitle: "Espiritual negro «Go down, Moses»", category: "Precatecumenado", moments: ["Cuaresma"], url: "/resucito/src/index.html?canto=lamarchaesdura", content: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lamarchaesdura"},</v>
      </c>
    </row>
    <row r="122" spans="2:17" x14ac:dyDescent="0.35">
      <c r="B122" s="28">
        <v>242</v>
      </c>
      <c r="C122" t="s">
        <v>261</v>
      </c>
      <c r="D122">
        <f>VLOOKUP(B122,'Index Web'!A$3:L$234,2,FALSE)</f>
        <v>120</v>
      </c>
      <c r="E122" t="s">
        <v>947</v>
      </c>
      <c r="F122" t="str">
        <f>_xlfn.CONCAT("""",VLOOKUP(B122,'Index Web'!A$3:L$234,3,FALSE),"""")</f>
        <v>"La paloma voló "</v>
      </c>
      <c r="G122" t="s">
        <v>948</v>
      </c>
      <c r="H122" t="str">
        <f>_xlfn.CONCAT("""",VLOOKUP(B122,'Index Web'!A$3:L$234,4,FALSE),"""")</f>
        <v>"Oda XXIV de Salomón"</v>
      </c>
      <c r="I122" t="s">
        <v>949</v>
      </c>
      <c r="J122" t="str">
        <f>_xlfn.CONCAT("""",VLOOKUP(B122,'Index Web'!A$3:L$234,5,FALSE),"""")</f>
        <v>"Eleccion"</v>
      </c>
      <c r="K122" t="s">
        <v>950</v>
      </c>
      <c r="L122" t="str">
        <f>_xlfn.CONCAT("[",VLOOKUP(B122,'Index Web'!A$3:N$234,14,FALSE),"]")</f>
        <v>[""]</v>
      </c>
      <c r="M122" t="s">
        <v>951</v>
      </c>
      <c r="N122" t="str">
        <f>_xlfn.CONCAT("""/resucito/src/index.html?canto=",VLOOKUP(B122,'Index Web'!A$3:N$234,13,FALSE),"""")</f>
        <v>"/resucito/src/index.html?canto=lapalomavolo"</v>
      </c>
      <c r="O122" t="s">
        <v>952</v>
      </c>
      <c r="P122" t="str">
        <f>_xlfn.CONCAT("""",VLOOKUP(B122,'Index Web'!A$3:O$234,15,FALSE)," ",VLOOKUP(B122,'Index Web'!A$3:O$234,13,FALSE),"""","},")</f>
        <v>"la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c. mas los diseños se perdieron y lloraban los ángeles del cielo; los diseños de aquellos que no siguieron hacer su voluntad. porque el señor ha mostrado su camino, y ha dado a aquellos que lo siguen la gracia de revestirse de su santidad. a. la paloma voló  lapalomavolo"},</v>
      </c>
      <c r="Q122" t="str">
        <f t="shared" si="1"/>
        <v>{id:120,title: "La paloma voló ", subtitle: "Oda XXIV de Salomón", category: "Eleccion", moments: [""], url: "/resucito/src/index.html?canto=lapalomavolo", content: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c. mas los diseños se perdieron y lloraban los ángeles del cielo; los diseños de aquellos que no siguieron hacer su voluntad. porque el señor ha mostrado su camino, y ha dado a aquellos que lo siguen la gracia de revestirse de su santidad. a. la paloma voló  lapalomavolo"},</v>
      </c>
    </row>
    <row r="123" spans="2:17" x14ac:dyDescent="0.35">
      <c r="B123" s="26">
        <v>99</v>
      </c>
      <c r="C123" t="s">
        <v>261</v>
      </c>
      <c r="D123">
        <f>VLOOKUP(B123,'Index Web'!A$3:L$234,2,FALSE)</f>
        <v>121</v>
      </c>
      <c r="E123" t="s">
        <v>947</v>
      </c>
      <c r="F123" t="str">
        <f>_xlfn.CONCAT("""",VLOOKUP(B123,'Index Web'!A$3:L$234,3,FALSE),"""")</f>
        <v>"La Salve"</v>
      </c>
      <c r="G123" t="s">
        <v>948</v>
      </c>
      <c r="H123" t="str">
        <f>_xlfn.CONCAT("""",VLOOKUP(B123,'Index Web'!A$3:L$234,4,FALSE),"""")</f>
        <v>"Himno lat. «Salve Regina»"</v>
      </c>
      <c r="I123" t="s">
        <v>949</v>
      </c>
      <c r="J123" t="str">
        <f>_xlfn.CONCAT("""",VLOOKUP(B123,'Index Web'!A$3:L$234,5,FALSE),"""")</f>
        <v>"Precatecumenado"</v>
      </c>
      <c r="K123" t="s">
        <v>950</v>
      </c>
      <c r="L123" t="str">
        <f>_xlfn.CONCAT("[",VLOOKUP(B123,'Index Web'!A$3:N$234,14,FALSE),"]")</f>
        <v>["Vírgen María","Cuaresma"]</v>
      </c>
      <c r="M123" t="s">
        <v>951</v>
      </c>
      <c r="N123" t="str">
        <f>_xlfn.CONCAT("""/resucito/src/index.html?canto=",VLOOKUP(B123,'Index Web'!A$3:N$234,13,FALSE),"""")</f>
        <v>"/resucito/src/index.html?canto=lasalve"</v>
      </c>
      <c r="O123" t="s">
        <v>952</v>
      </c>
      <c r="P123" t="str">
        <f>_xlfn.CONCAT("""",VLOOKUP(B123,'Index Web'!A$3:O$234,15,FALSE)," ",VLOOKUP(B123,'Index Web'!A$3:O$234,13,FALSE),"""","},")</f>
        <v>"la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lasalve"},</v>
      </c>
      <c r="Q123" t="str">
        <f t="shared" si="1"/>
        <v>{id:121,title: "La Salve", subtitle: "Himno lat. «Salve Regina»", category: "Precatecumenado", moments: ["Vírgen María","Cuaresma"], url: "/resucito/src/index.html?canto=lasalve", content: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lasalve"},</v>
      </c>
    </row>
    <row r="124" spans="2:17" x14ac:dyDescent="0.35">
      <c r="B124" s="25">
        <v>100</v>
      </c>
      <c r="C124" t="s">
        <v>261</v>
      </c>
      <c r="D124">
        <f>VLOOKUP(B124,'Index Web'!A$3:L$234,2,FALSE)</f>
        <v>122</v>
      </c>
      <c r="E124" t="s">
        <v>947</v>
      </c>
      <c r="F124" t="str">
        <f>_xlfn.CONCAT("""",VLOOKUP(B124,'Index Web'!A$3:L$234,3,FALSE),"""")</f>
        <v>"La siega de las naciones"</v>
      </c>
      <c r="G124" t="s">
        <v>948</v>
      </c>
      <c r="H124" t="str">
        <f>_xlfn.CONCAT("""",VLOOKUP(B124,'Index Web'!A$3:L$234,4,FALSE),"""")</f>
        <v>"Juan 4,31-38"</v>
      </c>
      <c r="I124" t="s">
        <v>949</v>
      </c>
      <c r="J124" t="str">
        <f>_xlfn.CONCAT("""",VLOOKUP(B124,'Index Web'!A$3:L$234,5,FALSE),"""")</f>
        <v>"Precatecumenado"</v>
      </c>
      <c r="K124" t="s">
        <v>950</v>
      </c>
      <c r="L124" t="str">
        <f>_xlfn.CONCAT("[",VLOOKUP(B124,'Index Web'!A$3:N$234,14,FALSE),"]")</f>
        <v>["Final","Nuevo Testamento"]</v>
      </c>
      <c r="M124" t="s">
        <v>951</v>
      </c>
      <c r="N124" t="str">
        <f>_xlfn.CONCAT("""/resucito/src/index.html?canto=",VLOOKUP(B124,'Index Web'!A$3:N$234,13,FALSE),"""")</f>
        <v>"/resucito/src/index.html?canto=lasiegadelasnaciones"</v>
      </c>
      <c r="O124" t="s">
        <v>952</v>
      </c>
      <c r="P124" t="str">
        <f>_xlfn.CONCAT("""",VLOOKUP(B124,'Index Web'!A$3:O$234,15,FALSE)," ",VLOOKUP(B124,'Index Web'!A$3:O$234,13,FALSE),"""","},")</f>
        <v>"la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jn 4,31-38 ya se reúnen los segadores, a ya se reúnen los segadores, y reciben el salario y recogen fruto para la vida eterna, a para la vida eterna. a. ¿no decís vosotros  yo os he mandado a segar lo que vosotros no habéis trabajado; otros se fatigaron y vosotros os aprovecháis de su fatiga; de modo que el sembrador se alegra, se alegra con el segador. a. ¿no decís vosotros  lasiegadelasnaciones"},</v>
      </c>
      <c r="Q124" t="str">
        <f t="shared" si="1"/>
        <v>{id:122,title: "La siega de las naciones", subtitle: "Juan 4,31-38", category: "Precatecumenado", moments: ["Final","Nuevo Testamento"], url: "/resucito/src/index.html?canto=lasiegadelasnaciones", content: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jn 4,31-38 ya se reúnen los segadores, a ya se reúnen los segadores, y reciben el salario y recogen fruto para la vida eterna, a para la vida eterna. a. ¿no decís vosotros  yo os he mandado a segar lo que vosotros no habéis trabajado; otros se fatigaron y vosotros os aprovecháis de su fatiga; de modo que el sembrador se alegra, se alegra con el segador. a. ¿no decís vosotros  lasiegadelasnaciones"},</v>
      </c>
    </row>
    <row r="125" spans="2:17" x14ac:dyDescent="0.35">
      <c r="B125" s="26">
        <v>101</v>
      </c>
      <c r="C125" t="s">
        <v>261</v>
      </c>
      <c r="D125">
        <f>VLOOKUP(B125,'Index Web'!A$3:L$234,2,FALSE)</f>
        <v>123</v>
      </c>
      <c r="E125" t="s">
        <v>947</v>
      </c>
      <c r="F125" t="str">
        <f>_xlfn.CONCAT("""",VLOOKUP(B125,'Index Web'!A$3:L$234,3,FALSE),"""")</f>
        <v>"La voz de mi amado"</v>
      </c>
      <c r="G125" t="s">
        <v>948</v>
      </c>
      <c r="H125" t="str">
        <f>_xlfn.CONCAT("""",VLOOKUP(B125,'Index Web'!A$3:L$234,4,FALSE),"""")</f>
        <v>"Cantar de los Cantares 2,8-17"</v>
      </c>
      <c r="I125" t="s">
        <v>949</v>
      </c>
      <c r="J125" t="str">
        <f>_xlfn.CONCAT("""",VLOOKUP(B125,'Index Web'!A$3:L$234,5,FALSE),"""")</f>
        <v>"Precatecumenado"</v>
      </c>
      <c r="K125" t="s">
        <v>950</v>
      </c>
      <c r="L125" t="str">
        <f>_xlfn.CONCAT("[",VLOOKUP(B125,'Index Web'!A$3:N$234,14,FALSE),"]")</f>
        <v>["Pascua","Pentecostés","Comunión","Antiguo Testamento"]</v>
      </c>
      <c r="M125" t="s">
        <v>951</v>
      </c>
      <c r="N125" t="str">
        <f>_xlfn.CONCAT("""/resucito/src/index.html?canto=",VLOOKUP(B125,'Index Web'!A$3:N$234,13,FALSE),"""")</f>
        <v>"/resucito/src/index.html?canto=lavozdemiamado"</v>
      </c>
      <c r="O125" t="s">
        <v>952</v>
      </c>
      <c r="P125" t="str">
        <f>_xlfn.CONCAT("""",VLOOKUP(B125,'Index Web'!A$3:O$234,15,FALSE)," ",VLOOKUP(B125,'Index Web'!A$3:O$234,13,FALSE),"""","},")</f>
        <v>"la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lavozdemiamado"},</v>
      </c>
      <c r="Q125" t="str">
        <f t="shared" si="1"/>
        <v>{id:123,title: "La voz de mi amado", subtitle: "Cantar de los Cantares 2,8-17", category: "Precatecumenado", moments: ["Pascua","Pentecostés","Comunión","Antiguo Testamento"], url: "/resucito/src/index.html?canto=lavozdemiamado", content: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lavozdemiamado"},</v>
      </c>
    </row>
    <row r="126" spans="2:17" x14ac:dyDescent="0.35">
      <c r="B126" s="25">
        <v>102</v>
      </c>
      <c r="C126" t="s">
        <v>261</v>
      </c>
      <c r="D126">
        <f>VLOOKUP(B126,'Index Web'!A$3:L$234,2,FALSE)</f>
        <v>124</v>
      </c>
      <c r="E126" t="s">
        <v>947</v>
      </c>
      <c r="F126" t="str">
        <f>_xlfn.CONCAT("""",VLOOKUP(B126,'Index Web'!A$3:L$234,3,FALSE),"""")</f>
        <v>"Las armas de la luz"</v>
      </c>
      <c r="G126" t="s">
        <v>948</v>
      </c>
      <c r="H126" t="str">
        <f>_xlfn.CONCAT("""",VLOOKUP(B126,'Index Web'!A$3:L$234,4,FALSE),"""")</f>
        <v>"cf Efesios 6,11.ss"</v>
      </c>
      <c r="I126" t="s">
        <v>949</v>
      </c>
      <c r="J126" t="str">
        <f>_xlfn.CONCAT("""",VLOOKUP(B126,'Index Web'!A$3:L$234,5,FALSE),"""")</f>
        <v>"Precatecumenado"</v>
      </c>
      <c r="K126" t="s">
        <v>950</v>
      </c>
      <c r="L126" t="str">
        <f>_xlfn.CONCAT("[",VLOOKUP(B126,'Index Web'!A$3:N$234,14,FALSE),"]")</f>
        <v>["Cuaresma","Adviento","Navidad","Nuevo Testamento"]</v>
      </c>
      <c r="M126" t="s">
        <v>951</v>
      </c>
      <c r="N126" t="str">
        <f>_xlfn.CONCAT("""/resucito/src/index.html?canto=",VLOOKUP(B126,'Index Web'!A$3:N$234,13,FALSE),"""")</f>
        <v>"/resucito/src/index.html?canto=lasarmasdelaluz"</v>
      </c>
      <c r="O126" t="s">
        <v>952</v>
      </c>
      <c r="P126" t="str">
        <f>_xlfn.CONCAT("""",VLOOKUP(B126,'Index Web'!A$3:O$234,15,FALSE)," ",VLOOKUP(B126,'Index Web'!A$3:O$234,13,FALSE),"""","},")</f>
        <v>"las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lasarmasdelaluz"},</v>
      </c>
      <c r="Q126" t="str">
        <f t="shared" si="1"/>
        <v>{id:124,title: "Las armas de la luz", subtitle: "cf Efesios 6,11.ss", category: "Precatecumenado", moments: ["Cuaresma","Adviento","Navidad","Nuevo Testamento"], url: "/resucito/src/index.html?canto=lasarmasdelaluz", content: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lasarmasdelaluz"},</v>
      </c>
    </row>
    <row r="127" spans="2:17" x14ac:dyDescent="0.35">
      <c r="B127" s="26">
        <v>103</v>
      </c>
      <c r="C127" t="s">
        <v>261</v>
      </c>
      <c r="D127">
        <f>VLOOKUP(B127,'Index Web'!A$3:L$234,2,FALSE)</f>
        <v>125</v>
      </c>
      <c r="E127" t="s">
        <v>947</v>
      </c>
      <c r="F127" t="str">
        <f>_xlfn.CONCAT("""",VLOOKUP(B127,'Index Web'!A$3:L$234,3,FALSE),"""")</f>
        <v>"Lauda Sión"</v>
      </c>
      <c r="G127" t="s">
        <v>948</v>
      </c>
      <c r="H127" t="str">
        <f>_xlfn.CONCAT("""",VLOOKUP(B127,'Index Web'!A$3:L$234,4,FALSE),"""")</f>
        <v>"Secuencia del Corpus Christi (Santo Tomas de Aquino) "</v>
      </c>
      <c r="I127" t="s">
        <v>949</v>
      </c>
      <c r="J127" t="str">
        <f>_xlfn.CONCAT("""",VLOOKUP(B127,'Index Web'!A$3:L$234,5,FALSE),"""")</f>
        <v>"Precatecumenado"</v>
      </c>
      <c r="K127" t="s">
        <v>950</v>
      </c>
      <c r="L127" t="str">
        <f>_xlfn.CONCAT("[",VLOOKUP(B127,'Index Web'!A$3:N$234,14,FALSE),"]")</f>
        <v>["Pascua","Pentecostés"]</v>
      </c>
      <c r="M127" t="s">
        <v>951</v>
      </c>
      <c r="N127" t="str">
        <f>_xlfn.CONCAT("""/resucito/src/index.html?canto=",VLOOKUP(B127,'Index Web'!A$3:N$234,13,FALSE),"""")</f>
        <v>"/resucito/src/index.html?canto=laudasion"</v>
      </c>
      <c r="O127" t="s">
        <v>952</v>
      </c>
      <c r="P127" t="str">
        <f>_xlfn.CONCAT("""",VLOOKUP(B127,'Index Web'!A$3:O$234,15,FALSE)," ",VLOOKUP(B127,'Index Web'!A$3:O$234,13,FALSE),"""","},")</f>
        <v>"lauda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laudasion"},</v>
      </c>
      <c r="Q127" t="str">
        <f t="shared" si="1"/>
        <v>{id:125,title: "Lauda Sión", subtitle: "Secuencia del Corpus Christi (Santo Tomas de Aquino) ", category: "Precatecumenado", moments: ["Pascua","Pentecostés"], url: "/resucito/src/index.html?canto=laudasion", content: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laudasion"},</v>
      </c>
    </row>
    <row r="128" spans="2:17" x14ac:dyDescent="0.35">
      <c r="B128" s="29">
        <v>189</v>
      </c>
      <c r="C128" t="s">
        <v>261</v>
      </c>
      <c r="D128">
        <f>VLOOKUP(B128,'Index Web'!A$3:L$234,2,FALSE)</f>
        <v>126</v>
      </c>
      <c r="E128" t="s">
        <v>947</v>
      </c>
      <c r="F128" t="str">
        <f>_xlfn.CONCAT("""",VLOOKUP(B128,'Index Web'!A$3:L$234,3,FALSE),"""")</f>
        <v>"Letanías de los santos"</v>
      </c>
      <c r="G128" t="s">
        <v>948</v>
      </c>
      <c r="H128" t="str">
        <f>_xlfn.CONCAT("""",VLOOKUP(B128,'Index Web'!A$3:L$234,4,FALSE),"""")</f>
        <v>"De la liturgia bautismal de la Vigilia Pascual"</v>
      </c>
      <c r="I128" t="s">
        <v>949</v>
      </c>
      <c r="J128" t="str">
        <f>_xlfn.CONCAT("""",VLOOKUP(B128,'Index Web'!A$3:L$234,5,FALSE),"""")</f>
        <v>"Liturgia"</v>
      </c>
      <c r="K128" t="s">
        <v>950</v>
      </c>
      <c r="L128" t="str">
        <f>_xlfn.CONCAT("[",VLOOKUP(B128,'Index Web'!A$3:N$234,14,FALSE),"]")</f>
        <v>[""]</v>
      </c>
      <c r="M128" t="s">
        <v>951</v>
      </c>
      <c r="N128" t="str">
        <f>_xlfn.CONCAT("""/resucito/src/index.html?canto=",VLOOKUP(B128,'Index Web'!A$3:N$234,13,FALSE),"""")</f>
        <v>"/resucito/src/index.html?canto=letaniasdelossantos"</v>
      </c>
      <c r="O128" t="s">
        <v>952</v>
      </c>
      <c r="P128" t="str">
        <f>_xlfn.CONCAT("""",VLOOKUP(B128,'Index Web'!A$3:O$234,15,FALSE)," ",VLOOKUP(B128,'Index Web'!A$3:O$234,13,FALSE),"""","},")</f>
        <v>"letanías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letaniasdelossantos"},</v>
      </c>
      <c r="Q128" t="str">
        <f t="shared" si="1"/>
        <v>{id:126,title: "Letanías de los santos", subtitle: "De la liturgia bautismal de la Vigilia Pascual", category: "Liturgia", moments: [""], url: "/resucito/src/index.html?canto=letaniasdelossantos", content: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letaniasdelossantos"},</v>
      </c>
    </row>
    <row r="129" spans="2:17" x14ac:dyDescent="0.35">
      <c r="B129" s="27">
        <v>191</v>
      </c>
      <c r="C129" t="s">
        <v>261</v>
      </c>
      <c r="D129">
        <f>VLOOKUP(B129,'Index Web'!A$3:L$234,2,FALSE)</f>
        <v>127</v>
      </c>
      <c r="E129" t="s">
        <v>947</v>
      </c>
      <c r="F129" t="str">
        <f>_xlfn.CONCAT("""",VLOOKUP(B129,'Index Web'!A$3:L$234,3,FALSE),"""")</f>
        <v>"Letanías penitenciales i"</v>
      </c>
      <c r="G129" t="s">
        <v>948</v>
      </c>
      <c r="H129" t="str">
        <f>_xlfn.CONCAT("""",VLOOKUP(B129,'Index Web'!A$3:L$234,4,FALSE),"""")</f>
        <v>"Letanía para la Celebración Penitencial – modelo abreviado"</v>
      </c>
      <c r="I129" t="s">
        <v>949</v>
      </c>
      <c r="J129" t="str">
        <f>_xlfn.CONCAT("""",VLOOKUP(B129,'Index Web'!A$3:L$234,5,FALSE),"""")</f>
        <v>"Liturgia"</v>
      </c>
      <c r="K129" t="s">
        <v>950</v>
      </c>
      <c r="L129" t="str">
        <f>_xlfn.CONCAT("[",VLOOKUP(B129,'Index Web'!A$3:N$234,14,FALSE),"]")</f>
        <v>["Penitencial"]</v>
      </c>
      <c r="M129" t="s">
        <v>951</v>
      </c>
      <c r="N129" t="str">
        <f>_xlfn.CONCAT("""/resucito/src/index.html?canto=",VLOOKUP(B129,'Index Web'!A$3:N$234,13,FALSE),"""")</f>
        <v>"/resucito/src/index.html?canto=letaniaspenitencialesi"</v>
      </c>
      <c r="O129" t="s">
        <v>952</v>
      </c>
      <c r="P129" t="str">
        <f>_xlfn.CONCAT("""",VLOOKUP(B129,'Index Web'!A$3:O$234,15,FALSE)," ",VLOOKUP(B129,'Index Web'!A$3:O$234,13,FALSE),"""","},")</f>
        <v>"letanias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letaniaspenitencialesi"},</v>
      </c>
      <c r="Q129" t="str">
        <f t="shared" si="1"/>
        <v>{id:127,title: "Letanías penitenciales i", subtitle: "Letanía para la Celebración Penitencial – modelo abreviado", category: "Liturgia", moments: ["Penitencial"], url: "/resucito/src/index.html?canto=letaniaspenitencialesi", content: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letaniaspenitencialesi"},</v>
      </c>
    </row>
    <row r="130" spans="2:17" x14ac:dyDescent="0.35">
      <c r="B130" s="29">
        <v>192</v>
      </c>
      <c r="C130" t="s">
        <v>261</v>
      </c>
      <c r="D130">
        <f>VLOOKUP(B130,'Index Web'!A$3:L$234,2,FALSE)</f>
        <v>128</v>
      </c>
      <c r="E130" t="s">
        <v>947</v>
      </c>
      <c r="F130" t="str">
        <f>_xlfn.CONCAT("""",VLOOKUP(B130,'Index Web'!A$3:L$234,3,FALSE),"""")</f>
        <v>"Letanías penitenciales ii"</v>
      </c>
      <c r="G130" t="s">
        <v>948</v>
      </c>
      <c r="H130" t="str">
        <f>_xlfn.CONCAT("""",VLOOKUP(B130,'Index Web'!A$3:L$234,4,FALSE),"""")</f>
        <v>"Letanía para la Celebración Penitencial"</v>
      </c>
      <c r="I130" t="s">
        <v>949</v>
      </c>
      <c r="J130" t="str">
        <f>_xlfn.CONCAT("""",VLOOKUP(B130,'Index Web'!A$3:L$234,5,FALSE),"""")</f>
        <v>"Liturgia"</v>
      </c>
      <c r="K130" t="s">
        <v>950</v>
      </c>
      <c r="L130" t="str">
        <f>_xlfn.CONCAT("[",VLOOKUP(B130,'Index Web'!A$3:N$234,14,FALSE),"]")</f>
        <v>["Penitencial"]</v>
      </c>
      <c r="M130" t="s">
        <v>951</v>
      </c>
      <c r="N130" t="str">
        <f>_xlfn.CONCAT("""/resucito/src/index.html?canto=",VLOOKUP(B130,'Index Web'!A$3:N$234,13,FALSE),"""")</f>
        <v>"/resucito/src/index.html?canto=letaniaspenitencialesii"</v>
      </c>
      <c r="O130" t="s">
        <v>952</v>
      </c>
      <c r="P130" t="str">
        <f>_xlfn.CONCAT("""",VLOOKUP(B130,'Index Web'!A$3:O$234,15,FALSE)," ",VLOOKUP(B130,'Index Web'!A$3:O$234,13,FALSE),"""","},")</f>
        <v>"Por los pecados que hemos cometido, endureciendo nuestro corazón. TEN PIEDAD DE MÍ, QUE SOY UN PECADOR. Señor, ten piedad. SEÑOR, TEN PIEDAD. Por los pecados que hemos cometido  por ignorancia, a través de la sexualidad, tanto en público como en privado, engañando a nuestros semejantes, por el uso de la violencia, insultando con nuestras palabras, despreciando a nuestros padres y maestros, dejándonos dominar por nuestras bajas pasiones, Señor, ten piedad. Por los pecados que hemos cometido por medio de la mentira, por medio del soborno, por medio de la calumnia, en nuestras relaciones comerciales, por medio de la comida y la bebida, a través del orgullo por medio de la murmuración, por medio de la mirada codiciosa, por medio de la mirada deshonesta, SEÑOR, TEN PIEDAD. Por los pecados que hemos cometido  incurriendo en la prostitución, por falta de sinceridad, a través de la envidia, por irresponsabilidad, sembrando la cizaña y el chisme, hablando mal de otros, resistiéndonos a la voluntad de Dios, Señor, ten piedad. SEÑOR, TEN PIEDAD. TEN PIEDAD DE MÍ letaniaspenitencialesii"},</v>
      </c>
      <c r="Q130" t="str">
        <f t="shared" si="1"/>
        <v>{id:128,title: "Letanías penitenciales ii", subtitle: "Letanía para la Celebración Penitencial", category: "Liturgia", moments: ["Penitencial"], url: "/resucito/src/index.html?canto=letaniaspenitencialesii", content: "Por los pecados que hemos cometido, endureciendo nuestro corazón. TEN PIEDAD DE MÍ, QUE SOY UN PECADOR. Señor, ten piedad. SEÑOR, TEN PIEDAD. Por los pecados que hemos cometido  por ignorancia, a través de la sexualidad, tanto en público como en privado, engañando a nuestros semejantes, por el uso de la violencia, insultando con nuestras palabras, despreciando a nuestros padres y maestros, dejándonos dominar por nuestras bajas pasiones, Señor, ten piedad. Por los pecados que hemos cometido por medio de la mentira, por medio del soborno, por medio de la calumnia, en nuestras relaciones comerciales, por medio de la comida y la bebida, a través del orgullo por medio de la murmuración, por medio de la mirada codiciosa, por medio de la mirada deshonesta, SEÑOR, TEN PIEDAD. Por los pecados que hemos cometido  incurriendo en la prostitución, por falta de sinceridad, a través de la envidia, por irresponsabilidad, sembrando la cizaña y el chisme, hablando mal de otros, resistiéndonos a la voluntad de Dios, Señor, ten piedad. SEÑOR, TEN PIEDAD. TEN PIEDAD DE MÍ letaniaspenitencialesii"},</v>
      </c>
    </row>
    <row r="131" spans="2:17" x14ac:dyDescent="0.35">
      <c r="B131" s="26">
        <v>105</v>
      </c>
      <c r="C131" t="s">
        <v>261</v>
      </c>
      <c r="D131">
        <f>VLOOKUP(B131,'Index Web'!A$3:L$234,2,FALSE)</f>
        <v>129</v>
      </c>
      <c r="E131" t="s">
        <v>947</v>
      </c>
      <c r="F131" t="str">
        <f>_xlfn.CONCAT("""",VLOOKUP(B131,'Index Web'!A$3:L$234,3,FALSE),"""")</f>
        <v>"Levanto mis ojos a los montes"</v>
      </c>
      <c r="G131" t="s">
        <v>948</v>
      </c>
      <c r="H131" t="str">
        <f>_xlfn.CONCAT("""",VLOOKUP(B131,'Index Web'!A$3:L$234,4,FALSE),"""")</f>
        <v>"Salmo 121 (120)"</v>
      </c>
      <c r="I131" t="s">
        <v>949</v>
      </c>
      <c r="J131" t="str">
        <f>_xlfn.CONCAT("""",VLOOKUP(B131,'Index Web'!A$3:L$234,5,FALSE),"""")</f>
        <v>"Precatecumenado"</v>
      </c>
      <c r="K131" t="s">
        <v>950</v>
      </c>
      <c r="L131" t="str">
        <f>_xlfn.CONCAT("[",VLOOKUP(B131,'Index Web'!A$3:N$234,14,FALSE),"]")</f>
        <v>["Cuaresma","Entrada","Antiguo Testamento"]</v>
      </c>
      <c r="M131" t="s">
        <v>951</v>
      </c>
      <c r="N131" t="str">
        <f>_xlfn.CONCAT("""/resucito/src/index.html?canto=",VLOOKUP(B131,'Index Web'!A$3:N$234,13,FALSE),"""")</f>
        <v>"/resucito/src/index.html?canto=levantomisojosalosmontes"</v>
      </c>
      <c r="O131" t="s">
        <v>952</v>
      </c>
      <c r="P131" t="str">
        <f>_xlfn.CONCAT("""",VLOOKUP(B131,'Index Web'!A$3:O$234,15,FALSE)," ",VLOOKUP(B131,'Index Web'!A$3:O$234,13,FALSE),"""","},")</f>
        <v>"levanto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levantomisojosalosmontes"},</v>
      </c>
      <c r="Q131" t="str">
        <f t="shared" ref="Q131:Q194" si="2">_xlfn.CONCAT(C131:P131)</f>
        <v>{id:129,title: "Levanto mis ojos a los montes", subtitle: "Salmo 121 (120)", category: "Precatecumenado", moments: ["Cuaresma","Entrada","Antiguo Testamento"], url: "/resucito/src/index.html?canto=levantomisojosalosmontes", content: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levantomisojosalosmontes"},</v>
      </c>
    </row>
    <row r="132" spans="2:17" x14ac:dyDescent="0.35">
      <c r="B132" s="25">
        <v>106</v>
      </c>
      <c r="C132" t="s">
        <v>261</v>
      </c>
      <c r="D132">
        <f>VLOOKUP(B132,'Index Web'!A$3:L$234,2,FALSE)</f>
        <v>130</v>
      </c>
      <c r="E132" t="s">
        <v>947</v>
      </c>
      <c r="F132" t="str">
        <f>_xlfn.CONCAT("""",VLOOKUP(B132,'Index Web'!A$3:L$234,3,FALSE),"""")</f>
        <v>"Llegue hasta tu presencia mi clamor"</v>
      </c>
      <c r="G132" t="s">
        <v>948</v>
      </c>
      <c r="H132" t="str">
        <f>_xlfn.CONCAT("""",VLOOKUP(B132,'Index Web'!A$3:L$234,4,FALSE),"""")</f>
        <v>"Salmo 119 (118)"</v>
      </c>
      <c r="I132" t="s">
        <v>949</v>
      </c>
      <c r="J132" t="str">
        <f>_xlfn.CONCAT("""",VLOOKUP(B132,'Index Web'!A$3:L$234,5,FALSE),"""")</f>
        <v>"Precatecumenado"</v>
      </c>
      <c r="K132" t="s">
        <v>950</v>
      </c>
      <c r="L132" t="str">
        <f>_xlfn.CONCAT("[",VLOOKUP(B132,'Index Web'!A$3:N$234,14,FALSE),"]")</f>
        <v>["Cuaresma","Adviento","Navidad","Entrada","Antiguo Testamento"]</v>
      </c>
      <c r="M132" t="s">
        <v>951</v>
      </c>
      <c r="N132" t="str">
        <f>_xlfn.CONCAT("""/resucito/src/index.html?canto=",VLOOKUP(B132,'Index Web'!A$3:N$234,13,FALSE),"""")</f>
        <v>"/resucito/src/index.html?canto=lleguehastatupresenciamiclamor"</v>
      </c>
      <c r="O132" t="s">
        <v>952</v>
      </c>
      <c r="P132" t="str">
        <f>_xlfn.CONCAT("""",VLOOKUP(B132,'Index Web'!A$3:O$234,15,FALSE)," ",VLOOKUP(B132,'Index Web'!A$3:O$234,13,FALSE),"""","},")</f>
        <v>"llegue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lleguehastatupresenciamiclamor"},</v>
      </c>
      <c r="Q132" t="str">
        <f t="shared" si="2"/>
        <v>{id:130,title: "Llegue hasta tu presencia mi clamor", subtitle: "Salmo 119 (118)", category: "Precatecumenado", moments: ["Cuaresma","Adviento","Navidad","Entrada","Antiguo Testamento"], url: "/resucito/src/index.html?canto=lleguehastatupresenciamiclamor", content: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lleguehastatupresenciamiclamor"},</v>
      </c>
    </row>
    <row r="133" spans="2:17" x14ac:dyDescent="0.35">
      <c r="B133" s="26">
        <v>107</v>
      </c>
      <c r="C133" t="s">
        <v>261</v>
      </c>
      <c r="D133">
        <f>VLOOKUP(B133,'Index Web'!A$3:L$234,2,FALSE)</f>
        <v>131</v>
      </c>
      <c r="E133" t="s">
        <v>947</v>
      </c>
      <c r="F133" t="str">
        <f>_xlfn.CONCAT("""",VLOOKUP(B133,'Index Web'!A$3:L$234,3,FALSE),"""")</f>
        <v>"Llévame al cielo"</v>
      </c>
      <c r="G133" t="s">
        <v>948</v>
      </c>
      <c r="H133" t="str">
        <f>_xlfn.CONCAT("""",VLOOKUP(B133,'Index Web'!A$3:L$234,4,FALSE),"""")</f>
        <v>"Filipenses 1,23"</v>
      </c>
      <c r="I133" t="s">
        <v>949</v>
      </c>
      <c r="J133" t="str">
        <f>_xlfn.CONCAT("""",VLOOKUP(B133,'Index Web'!A$3:L$234,5,FALSE),"""")</f>
        <v>"Precatecumenado"</v>
      </c>
      <c r="K133" t="s">
        <v>950</v>
      </c>
      <c r="L133" t="str">
        <f>_xlfn.CONCAT("[",VLOOKUP(B133,'Index Web'!A$3:N$234,14,FALSE),"]")</f>
        <v>["Adviento","Navidad","Pascua","Pentecostés","Final","Nuevo Testamento"]</v>
      </c>
      <c r="M133" t="s">
        <v>951</v>
      </c>
      <c r="N133" t="str">
        <f>_xlfn.CONCAT("""/resucito/src/index.html?canto=",VLOOKUP(B133,'Index Web'!A$3:N$234,13,FALSE),"""")</f>
        <v>"/resucito/src/index.html?canto=llevamealcielo"</v>
      </c>
      <c r="O133" t="s">
        <v>952</v>
      </c>
      <c r="P133" t="str">
        <f>_xlfn.CONCAT("""",VLOOKUP(B133,'Index Web'!A$3:O$234,15,FALSE)," ",VLOOKUP(B133,'Index Web'!A$3:O$234,13,FALSE),"""","},")</f>
        <v>"llévame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llevamealcielo"},</v>
      </c>
      <c r="Q133" t="str">
        <f t="shared" si="2"/>
        <v>{id:131,title: "Llévame al cielo", subtitle: "Filipenses 1,23", category: "Precatecumenado", moments: ["Adviento","Navidad","Pascua","Pentecostés","Final","Nuevo Testamento"], url: "/resucito/src/index.html?canto=llevamealcielo", content: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llevamealcielo"},</v>
      </c>
    </row>
    <row r="134" spans="2:17" x14ac:dyDescent="0.35">
      <c r="B134" s="25">
        <v>108</v>
      </c>
      <c r="C134" t="s">
        <v>261</v>
      </c>
      <c r="D134">
        <f>VLOOKUP(B134,'Index Web'!A$3:L$234,2,FALSE)</f>
        <v>132</v>
      </c>
      <c r="E134" t="s">
        <v>947</v>
      </c>
      <c r="F134" t="str">
        <f>_xlfn.CONCAT("""",VLOOKUP(B134,'Index Web'!A$3:L$234,3,FALSE),"""")</f>
        <v>"Magníficat"</v>
      </c>
      <c r="G134" t="s">
        <v>948</v>
      </c>
      <c r="H134" t="str">
        <f>_xlfn.CONCAT("""",VLOOKUP(B134,'Index Web'!A$3:L$234,4,FALSE),"""")</f>
        <v>"Lucas 1,46-55"</v>
      </c>
      <c r="I134" t="s">
        <v>949</v>
      </c>
      <c r="J134" t="str">
        <f>_xlfn.CONCAT("""",VLOOKUP(B134,'Index Web'!A$3:L$234,5,FALSE),"""")</f>
        <v>"Precatecumenado"</v>
      </c>
      <c r="K134" t="s">
        <v>950</v>
      </c>
      <c r="L134" t="str">
        <f>_xlfn.CONCAT("[",VLOOKUP(B134,'Index Web'!A$3:N$234,14,FALSE),"]")</f>
        <v>["Vírgen María","Nuevo Testamento"]</v>
      </c>
      <c r="M134" t="s">
        <v>951</v>
      </c>
      <c r="N134" t="str">
        <f>_xlfn.CONCAT("""/resucito/src/index.html?canto=",VLOOKUP(B134,'Index Web'!A$3:N$234,13,FALSE),"""")</f>
        <v>"/resucito/src/index.html?canto=magnificat"</v>
      </c>
      <c r="O134" t="s">
        <v>952</v>
      </c>
      <c r="P134" t="str">
        <f>_xlfn.CONCAT("""",VLOOKUP(B134,'Index Web'!A$3:O$234,15,FALSE)," ",VLOOKUP(B134,'Index Web'!A$3:O$234,13,FALSE),"""","},")</f>
        <v>"proclama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magnificat"},</v>
      </c>
      <c r="Q134" t="str">
        <f t="shared" si="2"/>
        <v>{id:132,title: "Magníficat", subtitle: "Lucas 1,46-55", category: "Precatecumenado", moments: ["Vírgen María","Nuevo Testamento"], url: "/resucito/src/index.html?canto=magnificat", content: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magnificat"},</v>
      </c>
    </row>
    <row r="135" spans="2:17" x14ac:dyDescent="0.35">
      <c r="B135" s="26">
        <v>110</v>
      </c>
      <c r="C135" t="s">
        <v>261</v>
      </c>
      <c r="D135">
        <f>VLOOKUP(B135,'Index Web'!A$3:L$234,2,FALSE)</f>
        <v>133</v>
      </c>
      <c r="E135" t="s">
        <v>947</v>
      </c>
      <c r="F135" t="str">
        <f>_xlfn.CONCAT("""",VLOOKUP(B135,'Index Web'!A$3:L$234,3,FALSE),"""")</f>
        <v>"María de Jasna Góra"</v>
      </c>
      <c r="G135" t="s">
        <v>948</v>
      </c>
      <c r="H135" t="str">
        <f>_xlfn.CONCAT("""",VLOOKUP(B135,'Index Web'!A$3:L$234,4,FALSE),"""")</f>
        <v>"Himno a la Virgen de Jasna Göra, Częstochowa Polonia (Kiko Argüello) "</v>
      </c>
      <c r="I135" t="s">
        <v>949</v>
      </c>
      <c r="J135" t="str">
        <f>_xlfn.CONCAT("""",VLOOKUP(B135,'Index Web'!A$3:L$234,5,FALSE),"""")</f>
        <v>"Precatecumenado"</v>
      </c>
      <c r="K135" t="s">
        <v>950</v>
      </c>
      <c r="L135" t="str">
        <f>_xlfn.CONCAT("[",VLOOKUP(B135,'Index Web'!A$3:N$234,14,FALSE),"]")</f>
        <v>["Vírgen María","Nuevo Testamento"]</v>
      </c>
      <c r="M135" t="s">
        <v>951</v>
      </c>
      <c r="N135" t="str">
        <f>_xlfn.CONCAT("""/resucito/src/index.html?canto=",VLOOKUP(B135,'Index Web'!A$3:N$234,13,FALSE),"""")</f>
        <v>"/resucito/src/index.html?canto=mariadejasnagora"</v>
      </c>
      <c r="O135" t="s">
        <v>952</v>
      </c>
      <c r="P135" t="str">
        <f>_xlfn.CONCAT("""",VLOOKUP(B135,'Index Web'!A$3:O$234,15,FALSE)," ",VLOOKUP(B135,'Index Web'!A$3:O$234,13,FALSE),"""","},")</f>
        <v>"maría de jasna góra mater abscondita, at semper solicita; tu, redemptoris mater, ora pro nobis. surge como débora, sálvanos como judit, canta como ana, intercede como ester. maría  madre del cielo, enséñanos a seguir las huellas de cristo, las huellas del siervo, del humilde hijo, de la humilde madre, de la siempre virgen maría. María mariadejasnagora"},</v>
      </c>
      <c r="Q135" t="str">
        <f t="shared" si="2"/>
        <v>{id:133,title: "María de Jasna Góra", subtitle: "Himno a la Virgen de Jasna Göra, Częstochowa Polonia (Kiko Argüello) ", category: "Precatecumenado", moments: ["Vírgen María","Nuevo Testamento"], url: "/resucito/src/index.html?canto=mariadejasnagora", content: "maría de jasna góra mater abscondita, at semper solicita; tu, redemptoris mater, ora pro nobis. surge como débora, sálvanos como judit, canta como ana, intercede como ester. maría  madre del cielo, enséñanos a seguir las huellas de cristo, las huellas del siervo, del humilde hijo, de la humilde madre, de la siempre virgen maría. María mariadejasnagora"},</v>
      </c>
    </row>
    <row r="136" spans="2:17" x14ac:dyDescent="0.35">
      <c r="B136" s="25">
        <v>109</v>
      </c>
      <c r="C136" t="s">
        <v>261</v>
      </c>
      <c r="D136">
        <f>VLOOKUP(B136,'Index Web'!A$3:L$234,2,FALSE)</f>
        <v>134</v>
      </c>
      <c r="E136" t="s">
        <v>947</v>
      </c>
      <c r="F136" t="str">
        <f>_xlfn.CONCAT("""",VLOOKUP(B136,'Index Web'!A$3:L$234,3,FALSE),"""")</f>
        <v>"María, casa de bendición"</v>
      </c>
      <c r="G136" t="s">
        <v>948</v>
      </c>
      <c r="H136" t="str">
        <f>_xlfn.CONCAT("""",VLOOKUP(B136,'Index Web'!A$3:L$234,4,FALSE),"""")</f>
        <v>"Juan 2,1–11 – Las Bodas de Caná"</v>
      </c>
      <c r="I136" t="s">
        <v>949</v>
      </c>
      <c r="J136" t="str">
        <f>_xlfn.CONCAT("""",VLOOKUP(B136,'Index Web'!A$3:L$234,5,FALSE),"""")</f>
        <v>"Precatecumenado"</v>
      </c>
      <c r="K136" t="s">
        <v>950</v>
      </c>
      <c r="L136" t="str">
        <f>_xlfn.CONCAT("[",VLOOKUP(B136,'Index Web'!A$3:N$234,14,FALSE),"]")</f>
        <v>["Vírgen María","Pascua","Comunión","Pentecostés"]</v>
      </c>
      <c r="M136" t="s">
        <v>951</v>
      </c>
      <c r="N136" t="str">
        <f>_xlfn.CONCAT("""/resucito/src/index.html?canto=",VLOOKUP(B136,'Index Web'!A$3:N$234,13,FALSE),"""")</f>
        <v>"/resucito/src/index.html?canto=mariacasadebendicion"</v>
      </c>
      <c r="O136" t="s">
        <v>952</v>
      </c>
      <c r="P136" t="str">
        <f>_xlfn.CONCAT("""",VLOOKUP(B136,'Index Web'!A$3:O$234,15,FALSE)," ",VLOOKUP(B136,'Index Web'!A$3:O$234,13,FALSE),"""","},")</f>
        <v>"maría,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mariacasadebendicion"},</v>
      </c>
      <c r="Q136" t="str">
        <f t="shared" si="2"/>
        <v>{id:134,title: "María, casa de bendición", subtitle: "Juan 2,1–11 – Las Bodas de Caná", category: "Precatecumenado", moments: ["Vírgen María","Pascua","Comunión","Pentecostés"], url: "/resucito/src/index.html?canto=mariacasadebendicion", content: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mariacasadebendicion"},</v>
      </c>
    </row>
    <row r="137" spans="2:17" x14ac:dyDescent="0.35">
      <c r="B137" s="26">
        <v>111</v>
      </c>
      <c r="C137" t="s">
        <v>261</v>
      </c>
      <c r="D137">
        <f>VLOOKUP(B137,'Index Web'!A$3:L$234,2,FALSE)</f>
        <v>135</v>
      </c>
      <c r="E137" t="s">
        <v>947</v>
      </c>
      <c r="F137" t="str">
        <f>_xlfn.CONCAT("""",VLOOKUP(B137,'Index Web'!A$3:L$234,3,FALSE),"""")</f>
        <v>"María, madre de la Iglesia"</v>
      </c>
      <c r="G137" t="s">
        <v>948</v>
      </c>
      <c r="H137" t="str">
        <f>_xlfn.CONCAT("""",VLOOKUP(B137,'Index Web'!A$3:L$234,4,FALSE),"""")</f>
        <v>"Juan 19,26-34"</v>
      </c>
      <c r="I137" t="s">
        <v>949</v>
      </c>
      <c r="J137" t="str">
        <f>_xlfn.CONCAT("""",VLOOKUP(B137,'Index Web'!A$3:L$234,5,FALSE),"""")</f>
        <v>"Precatecumenado"</v>
      </c>
      <c r="K137" t="s">
        <v>950</v>
      </c>
      <c r="L137" t="str">
        <f>_xlfn.CONCAT("[",VLOOKUP(B137,'Index Web'!A$3:N$234,14,FALSE),"]")</f>
        <v>["Vírgen María","Cuaresma","Fracción Del Pan","Nuevo Testamento"]</v>
      </c>
      <c r="M137" t="s">
        <v>951</v>
      </c>
      <c r="N137" t="str">
        <f>_xlfn.CONCAT("""/resucito/src/index.html?canto=",VLOOKUP(B137,'Index Web'!A$3:N$234,13,FALSE),"""")</f>
        <v>"/resucito/src/index.html?canto=mariamadredelaiglesia"</v>
      </c>
      <c r="O137" t="s">
        <v>952</v>
      </c>
      <c r="P137" t="str">
        <f>_xlfn.CONCAT("""",VLOOKUP(B137,'Index Web'!A$3:O$234,15,FALSE)," ",VLOOKUP(B137,'Index Web'!A$3:O$234,13,FALSE),"""","},")</f>
        <v>"maria,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mariamadredelaiglesia"},</v>
      </c>
      <c r="Q137" t="str">
        <f t="shared" si="2"/>
        <v>{id:135,title: "María, madre de la Iglesia", subtitle: "Juan 19,26-34", category: "Precatecumenado", moments: ["Vírgen María","Cuaresma","Fracción Del Pan","Nuevo Testamento"], url: "/resucito/src/index.html?canto=mariamadredelaiglesia", content: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mariamadredelaiglesia"},</v>
      </c>
    </row>
    <row r="138" spans="2:17" x14ac:dyDescent="0.35">
      <c r="B138" s="25">
        <v>112</v>
      </c>
      <c r="C138" t="s">
        <v>261</v>
      </c>
      <c r="D138">
        <f>VLOOKUP(B138,'Index Web'!A$3:L$234,2,FALSE)</f>
        <v>136</v>
      </c>
      <c r="E138" t="s">
        <v>947</v>
      </c>
      <c r="F138" t="str">
        <f>_xlfn.CONCAT("""",VLOOKUP(B138,'Index Web'!A$3:L$234,3,FALSE),"""")</f>
        <v>"María, madre del camino ardiente"</v>
      </c>
      <c r="G138" t="s">
        <v>948</v>
      </c>
      <c r="H138" t="str">
        <f>_xlfn.CONCAT("""",VLOOKUP(B138,'Index Web'!A$3:L$234,4,FALSE),"""")</f>
        <v>"Himno a la Virgen del Tercer Milenio (Kiko Argüello)"</v>
      </c>
      <c r="I138" t="s">
        <v>949</v>
      </c>
      <c r="J138" t="str">
        <f>_xlfn.CONCAT("""",VLOOKUP(B138,'Index Web'!A$3:L$234,5,FALSE),"""")</f>
        <v>"Precatecumenado"</v>
      </c>
      <c r="K138" t="s">
        <v>950</v>
      </c>
      <c r="L138" t="str">
        <f>_xlfn.CONCAT("[",VLOOKUP(B138,'Index Web'!A$3:N$234,14,FALSE),"]")</f>
        <v>["Vírgen María","Adviento","Navidad"]</v>
      </c>
      <c r="M138" t="s">
        <v>951</v>
      </c>
      <c r="N138" t="str">
        <f>_xlfn.CONCAT("""/resucito/src/index.html?canto=",VLOOKUP(B138,'Index Web'!A$3:N$234,13,FALSE),"""")</f>
        <v>"/resucito/src/index.html?canto=mariamadredelcaminoardiente"</v>
      </c>
      <c r="O138" t="s">
        <v>952</v>
      </c>
      <c r="P138" t="str">
        <f>_xlfn.CONCAT("""",VLOOKUP(B138,'Index Web'!A$3:O$234,15,FALSE)," ",VLOOKUP(B138,'Index Web'!A$3:O$234,13,FALSE),"""","},")</f>
        <v>"maría,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mariamadredelcaminoardiente"},</v>
      </c>
      <c r="Q138" t="str">
        <f t="shared" si="2"/>
        <v>{id:136,title: "María, madre del camino ardiente", subtitle: "Himno a la Virgen del Tercer Milenio (Kiko Argüello)", category: "Precatecumenado", moments: ["Vírgen María","Adviento","Navidad"], url: "/resucito/src/index.html?canto=mariamadredelcaminoardiente", content: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mariamadredelcaminoardiente"},</v>
      </c>
    </row>
    <row r="139" spans="2:17" x14ac:dyDescent="0.35">
      <c r="B139" s="26">
        <v>113</v>
      </c>
      <c r="C139" t="s">
        <v>261</v>
      </c>
      <c r="D139">
        <f>VLOOKUP(B139,'Index Web'!A$3:L$234,2,FALSE)</f>
        <v>137</v>
      </c>
      <c r="E139" t="s">
        <v>947</v>
      </c>
      <c r="F139" t="str">
        <f>_xlfn.CONCAT("""",VLOOKUP(B139,'Index Web'!A$3:L$234,3,FALSE),"""")</f>
        <v>"María, pequeña María"</v>
      </c>
      <c r="G139" t="s">
        <v>948</v>
      </c>
      <c r="H139" t="str">
        <f>_xlfn.CONCAT("""",VLOOKUP(B139,'Index Web'!A$3:L$234,4,FALSE),"""")</f>
        <v>"Himno a la Virgen María (Kiko Argüello)"</v>
      </c>
      <c r="I139" t="s">
        <v>949</v>
      </c>
      <c r="J139" t="str">
        <f>_xlfn.CONCAT("""",VLOOKUP(B139,'Index Web'!A$3:L$234,5,FALSE),"""")</f>
        <v>"Precatecumenado"</v>
      </c>
      <c r="K139" t="s">
        <v>950</v>
      </c>
      <c r="L139" t="str">
        <f>_xlfn.CONCAT("[",VLOOKUP(B139,'Index Web'!A$3:N$234,14,FALSE),"]")</f>
        <v>["Vírgen María","Cuaresma"]</v>
      </c>
      <c r="M139" t="s">
        <v>951</v>
      </c>
      <c r="N139" t="str">
        <f>_xlfn.CONCAT("""/resucito/src/index.html?canto=",VLOOKUP(B139,'Index Web'!A$3:N$234,13,FALSE),"""")</f>
        <v>"/resucito/src/index.html?canto=mariapequenamaria"</v>
      </c>
      <c r="O139" t="s">
        <v>952</v>
      </c>
      <c r="P139" t="str">
        <f>_xlfn.CONCAT("""",VLOOKUP(B139,'Index Web'!A$3:O$234,15,FALSE)," ",VLOOKUP(B139,'Index Web'!A$3:O$234,13,FALSE),"""","},")</f>
        <v>"maría,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mariapequenamaria"},</v>
      </c>
      <c r="Q139" t="str">
        <f t="shared" si="2"/>
        <v>{id:137,title: "María, pequeña María", subtitle: "Himno a la Virgen María (Kiko Argüello)", category: "Precatecumenado", moments: ["Vírgen María","Cuaresma"], url: "/resucito/src/index.html?canto=mariapequenamaria", content: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mariapequenamaria"},</v>
      </c>
    </row>
    <row r="140" spans="2:17" x14ac:dyDescent="0.35">
      <c r="B140" s="25">
        <v>114</v>
      </c>
      <c r="C140" t="s">
        <v>261</v>
      </c>
      <c r="D140">
        <f>VLOOKUP(B140,'Index Web'!A$3:L$234,2,FALSE)</f>
        <v>138</v>
      </c>
      <c r="E140" t="s">
        <v>947</v>
      </c>
      <c r="F140" t="str">
        <f>_xlfn.CONCAT("""",VLOOKUP(B140,'Index Web'!A$3:L$234,3,FALSE),"""")</f>
        <v>"Me enseñarás el camino de la vida"</v>
      </c>
      <c r="G140" t="s">
        <v>948</v>
      </c>
      <c r="H140" t="str">
        <f>_xlfn.CONCAT("""",VLOOKUP(B140,'Index Web'!A$3:L$234,4,FALSE),"""")</f>
        <v>"Salmo 16 (15)"</v>
      </c>
      <c r="I140" t="s">
        <v>949</v>
      </c>
      <c r="J140" t="str">
        <f>_xlfn.CONCAT("""",VLOOKUP(B140,'Index Web'!A$3:L$234,5,FALSE),"""")</f>
        <v>"Precatecumenado"</v>
      </c>
      <c r="K140" t="s">
        <v>950</v>
      </c>
      <c r="L140" t="str">
        <f>_xlfn.CONCAT("[",VLOOKUP(B140,'Index Web'!A$3:N$234,14,FALSE),"]")</f>
        <v>["Pascua","Pentecostés","Entrada","Antiguo Testamento"]</v>
      </c>
      <c r="M140" t="s">
        <v>951</v>
      </c>
      <c r="N140" t="str">
        <f>_xlfn.CONCAT("""/resucito/src/index.html?canto=",VLOOKUP(B140,'Index Web'!A$3:N$234,13,FALSE),"""")</f>
        <v>"/resucito/src/index.html?canto=meensenaraselcaminodelavida"</v>
      </c>
      <c r="O140" t="s">
        <v>952</v>
      </c>
      <c r="P140" t="str">
        <f>_xlfn.CONCAT("""",VLOOKUP(B140,'Index Web'!A$3:O$234,15,FALSE)," ",VLOOKUP(B140,'Index Web'!A$3:O$234,13,FALSE),"""","},")</f>
        <v>"me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meensenaraselcaminodelavida"},</v>
      </c>
      <c r="Q140" t="str">
        <f t="shared" si="2"/>
        <v>{id:138,title: "Me enseñarás el camino de la vida", subtitle: "Salmo 16 (15)", category: "Precatecumenado", moments: ["Pascua","Pentecostés","Entrada","Antiguo Testamento"], url: "/resucito/src/index.html?canto=meensenaraselcaminodelavida", content: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meensenaraselcaminodelavida"},</v>
      </c>
    </row>
    <row r="141" spans="2:17" x14ac:dyDescent="0.35">
      <c r="B141" s="26">
        <v>115</v>
      </c>
      <c r="C141" t="s">
        <v>261</v>
      </c>
      <c r="D141">
        <f>VLOOKUP(B141,'Index Web'!A$3:L$234,2,FALSE)</f>
        <v>139</v>
      </c>
      <c r="E141" t="s">
        <v>947</v>
      </c>
      <c r="F141" t="str">
        <f>_xlfn.CONCAT("""",VLOOKUP(B141,'Index Web'!A$3:L$234,3,FALSE),"""")</f>
        <v>"Me has seducido, Señor "</v>
      </c>
      <c r="G141" t="s">
        <v>948</v>
      </c>
      <c r="H141" t="str">
        <f>_xlfn.CONCAT("""",VLOOKUP(B141,'Index Web'!A$3:L$234,4,FALSE),"""")</f>
        <v>"Jeremias 20,7-18"</v>
      </c>
      <c r="I141" t="s">
        <v>949</v>
      </c>
      <c r="J141" t="str">
        <f>_xlfn.CONCAT("""",VLOOKUP(B141,'Index Web'!A$3:L$234,5,FALSE),"""")</f>
        <v>"Precatecumenado"</v>
      </c>
      <c r="K141" t="s">
        <v>950</v>
      </c>
      <c r="L141" t="str">
        <f>_xlfn.CONCAT("[",VLOOKUP(B141,'Index Web'!A$3:N$234,14,FALSE),"]")</f>
        <v>["Antiguo Testamento"]</v>
      </c>
      <c r="M141" t="s">
        <v>951</v>
      </c>
      <c r="N141" t="str">
        <f>_xlfn.CONCAT("""/resucito/src/index.html?canto=",VLOOKUP(B141,'Index Web'!A$3:N$234,13,FALSE),"""")</f>
        <v>"/resucito/src/index.html?canto=mehasseducidosenor"</v>
      </c>
      <c r="O141" t="s">
        <v>952</v>
      </c>
      <c r="P141" t="str">
        <f>_xlfn.CONCAT("""",VLOOKUP(B141,'Index Web'!A$3:O$234,15,FALSE)," ",VLOOKUP(B141,'Index Web'!A$3:O$234,13,FALSE),"""","},")</f>
        <v>"me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mehasseducidosenor"},</v>
      </c>
      <c r="Q141" t="str">
        <f t="shared" si="2"/>
        <v>{id:139,title: "Me has seducido, Señor ", subtitle: "Jeremias 20,7-18", category: "Precatecumenado", moments: ["Antiguo Testamento"], url: "/resucito/src/index.html?canto=mehasseducidosenor", content: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mehasseducidosenor"},</v>
      </c>
    </row>
    <row r="142" spans="2:17" x14ac:dyDescent="0.35">
      <c r="B142" s="24">
        <v>243</v>
      </c>
      <c r="C142" t="s">
        <v>261</v>
      </c>
      <c r="D142">
        <f>VLOOKUP(B142,'Index Web'!A$3:L$234,2,FALSE)</f>
        <v>140</v>
      </c>
      <c r="E142" t="s">
        <v>947</v>
      </c>
      <c r="F142" t="str">
        <f>_xlfn.CONCAT("""",VLOOKUP(B142,'Index Web'!A$3:L$234,3,FALSE),"""")</f>
        <v>"Me robaste el corazón "</v>
      </c>
      <c r="G142" t="s">
        <v>948</v>
      </c>
      <c r="H142" t="str">
        <f>_xlfn.CONCAT("""",VLOOKUP(B142,'Index Web'!A$3:L$234,4,FALSE),"""")</f>
        <v>"Cantar de los cantares 4,9 - 5,1"</v>
      </c>
      <c r="I142" t="s">
        <v>949</v>
      </c>
      <c r="J142" t="str">
        <f>_xlfn.CONCAT("""",VLOOKUP(B142,'Index Web'!A$3:L$234,5,FALSE),"""")</f>
        <v>"Eleccion"</v>
      </c>
      <c r="K142" t="s">
        <v>950</v>
      </c>
      <c r="L142" t="str">
        <f>_xlfn.CONCAT("[",VLOOKUP(B142,'Index Web'!A$3:N$234,14,FALSE),"]")</f>
        <v>["Antiguo Testamento"]</v>
      </c>
      <c r="M142" t="s">
        <v>951</v>
      </c>
      <c r="N142" t="str">
        <f>_xlfn.CONCAT("""/resucito/src/index.html?canto=",VLOOKUP(B142,'Index Web'!A$3:N$234,13,FALSE),"""")</f>
        <v>"/resucito/src/index.html?canto=merobasteelcorazon"</v>
      </c>
      <c r="O142" t="s">
        <v>952</v>
      </c>
      <c r="P142" t="str">
        <f>_xlfn.CONCAT("""",VLOOKUP(B142,'Index Web'!A$3:O$234,15,FALSE)," ",VLOOKUP(B142,'Index Web'!A$3:O$234,13,FALSE),"""","},")</f>
        <v>"me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merobasteelcorazon"},</v>
      </c>
      <c r="Q142" t="str">
        <f t="shared" si="2"/>
        <v>{id:140,title: "Me robaste el corazón ", subtitle: "Cantar de los cantares 4,9 - 5,1", category: "Eleccion", moments: ["Antiguo Testamento"], url: "/resucito/src/index.html?canto=merobasteelcorazon", content: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merobasteelcorazon"},</v>
      </c>
    </row>
    <row r="143" spans="2:17" x14ac:dyDescent="0.35">
      <c r="B143" s="26">
        <v>116</v>
      </c>
      <c r="C143" t="s">
        <v>261</v>
      </c>
      <c r="D143">
        <f>VLOOKUP(B143,'Index Web'!A$3:L$234,2,FALSE)</f>
        <v>141</v>
      </c>
      <c r="E143" t="s">
        <v>947</v>
      </c>
      <c r="F143" t="str">
        <f>_xlfn.CONCAT("""",VLOOKUP(B143,'Index Web'!A$3:L$234,3,FALSE),"""")</f>
        <v>"Mirad qué estupendo"</v>
      </c>
      <c r="G143" t="s">
        <v>948</v>
      </c>
      <c r="H143" t="str">
        <f>_xlfn.CONCAT("""",VLOOKUP(B143,'Index Web'!A$3:L$234,4,FALSE),"""")</f>
        <v>"Salmo 133 (132)"</v>
      </c>
      <c r="I143" t="s">
        <v>949</v>
      </c>
      <c r="J143" t="str">
        <f>_xlfn.CONCAT("""",VLOOKUP(B143,'Index Web'!A$3:L$234,5,FALSE),"""")</f>
        <v>"Precatecumenado"</v>
      </c>
      <c r="K143" t="s">
        <v>950</v>
      </c>
      <c r="L143" t="str">
        <f>_xlfn.CONCAT("[",VLOOKUP(B143,'Index Web'!A$3:N$234,14,FALSE),"]")</f>
        <v>["Paz","Antiguo Testamento"]</v>
      </c>
      <c r="M143" t="s">
        <v>951</v>
      </c>
      <c r="N143" t="str">
        <f>_xlfn.CONCAT("""/resucito/src/index.html?canto=",VLOOKUP(B143,'Index Web'!A$3:N$234,13,FALSE),"""")</f>
        <v>"/resucito/src/index.html?canto=miradqueestupendo"</v>
      </c>
      <c r="O143" t="s">
        <v>952</v>
      </c>
      <c r="P143" t="str">
        <f>_xlfn.CONCAT("""",VLOOKUP(B143,'Index Web'!A$3:O$234,15,FALSE)," ",VLOOKUP(B143,'Index Web'!A$3:O$234,13,FALSE),"""","},")</f>
        <v>"mirad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miradqueestupendo"},</v>
      </c>
      <c r="Q143" t="str">
        <f t="shared" si="2"/>
        <v>{id:141,title: "Mirad qué estupendo", subtitle: "Salmo 133 (132)", category: "Precatecumenado", moments: ["Paz","Antiguo Testamento"], url: "/resucito/src/index.html?canto=miradqueestupendo", content: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miradqueestupendo"},</v>
      </c>
    </row>
    <row r="144" spans="2:17" x14ac:dyDescent="0.35">
      <c r="B144" s="25">
        <v>118</v>
      </c>
      <c r="C144" t="s">
        <v>261</v>
      </c>
      <c r="D144">
        <f>VLOOKUP(B144,'Index Web'!A$3:L$234,2,FALSE)</f>
        <v>142</v>
      </c>
      <c r="E144" t="s">
        <v>947</v>
      </c>
      <c r="F144" t="str">
        <f>_xlfn.CONCAT("""",VLOOKUP(B144,'Index Web'!A$3:L$234,3,FALSE),"""")</f>
        <v>"Misericordia mía, misericordia"</v>
      </c>
      <c r="G144" t="s">
        <v>948</v>
      </c>
      <c r="H144" t="str">
        <f>_xlfn.CONCAT("""",VLOOKUP(B144,'Index Web'!A$3:L$234,4,FALSE),"""")</f>
        <v>"Salmo 51 (50)"</v>
      </c>
      <c r="I144" t="s">
        <v>949</v>
      </c>
      <c r="J144" t="str">
        <f>_xlfn.CONCAT("""",VLOOKUP(B144,'Index Web'!A$3:L$234,5,FALSE),"""")</f>
        <v>"Precatecumenado"</v>
      </c>
      <c r="K144" t="s">
        <v>950</v>
      </c>
      <c r="L144" t="str">
        <f>_xlfn.CONCAT("[",VLOOKUP(B144,'Index Web'!A$3:N$234,14,FALSE),"]")</f>
        <v>["Cuaresma","Antiguo Testamento"]</v>
      </c>
      <c r="M144" t="s">
        <v>951</v>
      </c>
      <c r="N144" t="str">
        <f>_xlfn.CONCAT("""/resucito/src/index.html?canto=",VLOOKUP(B144,'Index Web'!A$3:N$234,13,FALSE),"""")</f>
        <v>"/resucito/src/index.html?canto=misericordiamiamisericordia"</v>
      </c>
      <c r="O144" t="s">
        <v>952</v>
      </c>
      <c r="P144" t="str">
        <f>_xlfn.CONCAT("""",VLOOKUP(B144,'Index Web'!A$3:O$234,15,FALSE)," ",VLOOKUP(B144,'Index Web'!A$3:O$234,13,FALSE),"""","},")</f>
        <v>"misericordia mía, misericordia: salmo 51 (50) misericordia mía, misericordia  bis a. c misericordia, Dios mío, por tu bondad, por tu inmensa compasión borra mi culpa; lava del todo mi delito, limpia mi pecado. 1  a. misericordia mía  c pues yo reconozco mi culpa, tengo siempre presente mi pecado: contra ti, contra ti sólo pequé, cometí la maldad que aborreces. a. misericordia mía  c en la sentencia tendrás razón, en el juicio resultarás inocente. mira, en la culpa nací, pecador me concibió mi madre. a. misericordia mía  c te gusta un corazón sincero, y en mi interiorme inculcas sabiduría. rocíame con el hisopo: quedaré limpio; lávame: quedaré más blanco que la nieve. a. misericordia mía  c hazme oír el gozo y la alegría, que se alegren los huesos quebrantados. aparta de mi pecado tu vista, borra en mí toda culpa. a misericordia mía  c. oh Dios, crea en mí un corazón puro, renuévame por dentro con espíritu firme; no me arrojes lejos de tu rostro, no me quites tu santo espíritu. 2  a. misericordia mía  c. devuélveme la alegría de tu salvación, afiánzame con espíritu generoso; enseñaré a los malvados tus caminos, los pecadores volverán a ti. a. misericordia mía  c. líbrame de la sangre, oh Dios, Dios, salvador mío, y cantará mi lengua tu justicia. señor, me abrirás los labios, y mi boca proclamará tu alabanza. a. misericordia mía  c los sacrificios no te satisfacen: si te ofreciera un holocausto, tú no lo querrías. mi sacrificio es un espíritu quebrantado; un corazón quebrantado y humillado, tú no lo desprecias. a. misericordia mía  c señor, por tu bondad, favorece a sión, reconstruye las murallas de jerusalén    misericordiamiamisericordia"},</v>
      </c>
      <c r="Q144" t="str">
        <f t="shared" si="2"/>
        <v>{id:142,title: "Misericordia mía, misericordia", subtitle: "Salmo 51 (50)", category: "Precatecumenado", moments: ["Cuaresma","Antiguo Testamento"], url: "/resucito/src/index.html?canto=misericordiamiamisericordia", content: "misericordia mía, misericordia: salmo 51 (50) misericordia mía, misericordia  bis a. c misericordia, Dios mío, por tu bondad, por tu inmensa compasión borra mi culpa; lava del todo mi delito, limpia mi pecado. 1  a. misericordia mía  c pues yo reconozco mi culpa, tengo siempre presente mi pecado: contra ti, contra ti sólo pequé, cometí la maldad que aborreces. a. misericordia mía  c en la sentencia tendrás razón, en el juicio resultarás inocente. mira, en la culpa nací, pecador me concibió mi madre. a. misericordia mía  c te gusta un corazón sincero, y en mi interiorme inculcas sabiduría. rocíame con el hisopo: quedaré limpio; lávame: quedaré más blanco que la nieve. a. misericordia mía  c hazme oír el gozo y la alegría, que se alegren los huesos quebrantados. aparta de mi pecado tu vista, borra en mí toda culpa. a misericordia mía  c. oh Dios, crea en mí un corazón puro, renuévame por dentro con espíritu firme; no me arrojes lejos de tu rostro, no me quites tu santo espíritu. 2  a. misericordia mía  c. devuélveme la alegría de tu salvación, afiánzame con espíritu generoso; enseñaré a los malvados tus caminos, los pecadores volverán a ti. a. misericordia mía  c. líbrame de la sangre, oh Dios, Dios, salvador mío, y cantará mi lengua tu justicia. señor, me abrirás los labios, y mi boca proclamará tu alabanza. a. misericordia mía  c los sacrificios no te satisfacen: si te ofreciera un holocausto, tú no lo querrías. mi sacrificio es un espíritu quebrantado; un corazón quebrantado y humillado, tú no lo desprecias. a. misericordia mía  c señor, por tu bondad, favorece a sión, reconstruye las murallas de jerusalén    misericordiamiamisericordia"},</v>
      </c>
    </row>
    <row r="145" spans="2:17" x14ac:dyDescent="0.35">
      <c r="B145" s="26">
        <v>117</v>
      </c>
      <c r="C145" t="s">
        <v>261</v>
      </c>
      <c r="D145">
        <f>VLOOKUP(B145,'Index Web'!A$3:L$234,2,FALSE)</f>
        <v>143</v>
      </c>
      <c r="E145" t="s">
        <v>947</v>
      </c>
      <c r="F145" t="str">
        <f>_xlfn.CONCAT("""",VLOOKUP(B145,'Index Web'!A$3:L$234,3,FALSE),"""")</f>
        <v>"Misericordia, Dios mío"</v>
      </c>
      <c r="G145" t="s">
        <v>948</v>
      </c>
      <c r="H145" t="str">
        <f>_xlfn.CONCAT("""",VLOOKUP(B145,'Index Web'!A$3:L$234,4,FALSE),"""")</f>
        <v>"Salmo 51(50)"</v>
      </c>
      <c r="I145" t="s">
        <v>949</v>
      </c>
      <c r="J145" t="str">
        <f>_xlfn.CONCAT("""",VLOOKUP(B145,'Index Web'!A$3:L$234,5,FALSE),"""")</f>
        <v>"Precatecumenado"</v>
      </c>
      <c r="K145" t="s">
        <v>950</v>
      </c>
      <c r="L145" t="str">
        <f>_xlfn.CONCAT("[",VLOOKUP(B145,'Index Web'!A$3:N$234,14,FALSE),"]")</f>
        <v>["Cuaresma","Antiguo Testamento"]</v>
      </c>
      <c r="M145" t="s">
        <v>951</v>
      </c>
      <c r="N145" t="str">
        <f>_xlfn.CONCAT("""/resucito/src/index.html?canto=",VLOOKUP(B145,'Index Web'!A$3:N$234,13,FALSE),"""")</f>
        <v>"/resucito/src/index.html?canto=misericordiadiosmio"</v>
      </c>
      <c r="O145" t="s">
        <v>952</v>
      </c>
      <c r="P145" t="str">
        <f>_xlfn.CONCAT("""",VLOOKUP(B145,'Index Web'!A$3:O$234,15,FALSE)," ",VLOOKUP(B145,'Index Web'!A$3:O$234,13,FALSE),"""","},")</f>
        <v>"misericordia,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misericordiadiosmio"},</v>
      </c>
      <c r="Q145" t="str">
        <f t="shared" si="2"/>
        <v>{id:143,title: "Misericordia, Dios mío", subtitle: "Salmo 51(50)", category: "Precatecumenado", moments: ["Cuaresma","Antiguo Testamento"], url: "/resucito/src/index.html?canto=misericordiadiosmio", content: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misericordiadiosmio"},</v>
      </c>
    </row>
    <row r="146" spans="2:17" x14ac:dyDescent="0.35">
      <c r="B146" s="25">
        <v>119</v>
      </c>
      <c r="C146" t="s">
        <v>261</v>
      </c>
      <c r="D146">
        <f>VLOOKUP(B146,'Index Web'!A$3:L$234,2,FALSE)</f>
        <v>144</v>
      </c>
      <c r="E146" t="s">
        <v>947</v>
      </c>
      <c r="F146" t="str">
        <f>_xlfn.CONCAT("""",VLOOKUP(B146,'Index Web'!A$3:L$234,3,FALSE),"""")</f>
        <v>"Mucho me han perseguido "</v>
      </c>
      <c r="G146" t="s">
        <v>948</v>
      </c>
      <c r="H146" t="str">
        <f>_xlfn.CONCAT("""",VLOOKUP(B146,'Index Web'!A$3:L$234,4,FALSE),"""")</f>
        <v>"Salmo 129 (128)"</v>
      </c>
      <c r="I146" t="s">
        <v>949</v>
      </c>
      <c r="J146" t="str">
        <f>_xlfn.CONCAT("""",VLOOKUP(B146,'Index Web'!A$3:L$234,5,FALSE),"""")</f>
        <v>"Precatecumenado"</v>
      </c>
      <c r="K146" t="s">
        <v>950</v>
      </c>
      <c r="L146" t="str">
        <f>_xlfn.CONCAT("[",VLOOKUP(B146,'Index Web'!A$3:N$234,14,FALSE),"]")</f>
        <v>["Antiguo Testamento"]</v>
      </c>
      <c r="M146" t="s">
        <v>951</v>
      </c>
      <c r="N146" t="str">
        <f>_xlfn.CONCAT("""/resucito/src/index.html?canto=",VLOOKUP(B146,'Index Web'!A$3:N$234,13,FALSE),"""")</f>
        <v>"/resucito/src/index.html?canto=muchomehanperseguido"</v>
      </c>
      <c r="O146" t="s">
        <v>952</v>
      </c>
      <c r="P146" t="str">
        <f>_xlfn.CONCAT("""",VLOOKUP(B146,'Index Web'!A$3:O$234,15,FALSE)," ",VLOOKUP(B146,'Index Web'!A$3:O$234,13,FALSE),"""","},")</f>
        <v>"mucho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a mucho me han perseguido  muchomehanperseguido"},</v>
      </c>
      <c r="Q146" t="str">
        <f t="shared" si="2"/>
        <v>{id:144,title: "Mucho me han perseguido ", subtitle: "Salmo 129 (128)", category: "Precatecumenado", moments: ["Antiguo Testamento"], url: "/resucito/src/index.html?canto=muchomehanperseguido", content: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a mucho me han perseguido  muchomehanperseguido"},</v>
      </c>
    </row>
    <row r="147" spans="2:17" x14ac:dyDescent="0.35">
      <c r="B147" s="30">
        <v>229</v>
      </c>
      <c r="C147" t="s">
        <v>261</v>
      </c>
      <c r="D147">
        <f>VLOOKUP(B147,'Index Web'!A$3:L$234,2,FALSE)</f>
        <v>145</v>
      </c>
      <c r="E147" t="s">
        <v>947</v>
      </c>
      <c r="F147" t="str">
        <f>_xlfn.CONCAT("""",VLOOKUP(B147,'Index Web'!A$3:L$234,3,FALSE),"""")</f>
        <v>"Ninguno puede servir a dos señores"</v>
      </c>
      <c r="G147" t="s">
        <v>948</v>
      </c>
      <c r="H147" t="str">
        <f>_xlfn.CONCAT("""",VLOOKUP(B147,'Index Web'!A$3:L$234,4,FALSE),"""")</f>
        <v>"Mateo 6,24-33 "</v>
      </c>
      <c r="I147" t="s">
        <v>949</v>
      </c>
      <c r="J147" t="str">
        <f>_xlfn.CONCAT("""",VLOOKUP(B147,'Index Web'!A$3:L$234,5,FALSE),"""")</f>
        <v>"Catecumenado"</v>
      </c>
      <c r="K147" t="s">
        <v>950</v>
      </c>
      <c r="L147" t="str">
        <f>_xlfn.CONCAT("[",VLOOKUP(B147,'Index Web'!A$3:N$234,14,FALSE),"]")</f>
        <v>["Nuevo Testamento"]</v>
      </c>
      <c r="M147" t="s">
        <v>951</v>
      </c>
      <c r="N147" t="str">
        <f>_xlfn.CONCAT("""/resucito/src/index.html?canto=",VLOOKUP(B147,'Index Web'!A$3:N$234,13,FALSE),"""")</f>
        <v>"/resucito/src/index.html?canto=ningunopuedeserviradossenores"</v>
      </c>
      <c r="O147" t="s">
        <v>952</v>
      </c>
      <c r="P147" t="str">
        <f>_xlfn.CONCAT("""",VLOOKUP(B147,'Index Web'!A$3:O$234,15,FALSE)," ",VLOOKUP(B147,'Index Web'!A$3:O$234,13,FALSE),"""","},")</f>
        <v>"ninguno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a. mirad las aves del cielo  a. mirad los lirios del campo  a. buscad el reino de Dios  ningunopuedeserviradossenores"},</v>
      </c>
      <c r="Q147" t="str">
        <f t="shared" si="2"/>
        <v>{id:145,title: "Ninguno puede servir a dos señores", subtitle: "Mateo 6,24-33 ", category: "Catecumenado", moments: ["Nuevo Testamento"], url: "/resucito/src/index.html?canto=ningunopuedeserviradossenores", content: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a. mirad las aves del cielo  a. mirad los lirios del campo  a. buscad el reino de Dios  ningunopuedeserviradossenores"},</v>
      </c>
    </row>
    <row r="148" spans="2:17" x14ac:dyDescent="0.35">
      <c r="B148" s="25">
        <v>120</v>
      </c>
      <c r="C148" t="s">
        <v>261</v>
      </c>
      <c r="D148">
        <f>VLOOKUP(B148,'Index Web'!A$3:L$234,2,FALSE)</f>
        <v>146</v>
      </c>
      <c r="E148" t="s">
        <v>947</v>
      </c>
      <c r="F148" t="str">
        <f>_xlfn.CONCAT("""",VLOOKUP(B148,'Index Web'!A$3:L$234,3,FALSE),"""")</f>
        <v>"No está aquí, resucitó"</v>
      </c>
      <c r="G148" t="s">
        <v>948</v>
      </c>
      <c r="H148" t="str">
        <f>_xlfn.CONCAT("""",VLOOKUP(B148,'Index Web'!A$3:L$234,4,FALSE),"""")</f>
        <v>"Mateo 28,1-8"</v>
      </c>
      <c r="I148" t="s">
        <v>949</v>
      </c>
      <c r="J148" t="str">
        <f>_xlfn.CONCAT("""",VLOOKUP(B148,'Index Web'!A$3:L$234,5,FALSE),"""")</f>
        <v>"Precatecumenado"</v>
      </c>
      <c r="K148" t="s">
        <v>950</v>
      </c>
      <c r="L148" t="str">
        <f>_xlfn.CONCAT("[",VLOOKUP(B148,'Index Web'!A$3:N$234,14,FALSE),"]")</f>
        <v>["Pascua","Pentecostés","Nuevo Testamento"]</v>
      </c>
      <c r="M148" t="s">
        <v>951</v>
      </c>
      <c r="N148" t="str">
        <f>_xlfn.CONCAT("""/resucito/src/index.html?canto=",VLOOKUP(B148,'Index Web'!A$3:N$234,13,FALSE),"""")</f>
        <v>"/resucito/src/index.html?canto=noestaaquiresucito"</v>
      </c>
      <c r="O148" t="s">
        <v>952</v>
      </c>
      <c r="P148" t="str">
        <f>_xlfn.CONCAT("""",VLOOKUP(B148,'Index Web'!A$3:O$234,15,FALSE)," ",VLOOKUP(B148,'Index Web'!A$3:O$234,13,FALSE),"""","},")</f>
        <v>"no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c. y os precede en galilea, a. y os precede en galilea; c. allí le veréis, a. allí le veréis•. noestaaquiresucito"},</v>
      </c>
      <c r="Q148" t="str">
        <f t="shared" si="2"/>
        <v>{id:146,title: "No está aquí, resucitó", subtitle: "Mateo 28,1-8", category: "Precatecumenado", moments: ["Pascua","Pentecostés","Nuevo Testamento"], url: "/resucito/src/index.html?canto=noestaaquiresucito", content: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c. y os precede en galilea, a. y os precede en galilea; c. allí le veréis, a. allí le veréis•. noestaaquiresucito"},</v>
      </c>
    </row>
    <row r="149" spans="2:17" x14ac:dyDescent="0.35">
      <c r="B149" s="26">
        <v>121</v>
      </c>
      <c r="C149" t="s">
        <v>261</v>
      </c>
      <c r="D149">
        <f>VLOOKUP(B149,'Index Web'!A$3:L$234,2,FALSE)</f>
        <v>147</v>
      </c>
      <c r="E149" t="s">
        <v>947</v>
      </c>
      <c r="F149" t="str">
        <f>_xlfn.CONCAT("""",VLOOKUP(B149,'Index Web'!A$3:L$234,3,FALSE),"""")</f>
        <v>"No hay en él parecer"</v>
      </c>
      <c r="G149" t="s">
        <v>948</v>
      </c>
      <c r="H149" t="str">
        <f>_xlfn.CONCAT("""",VLOOKUP(B149,'Index Web'!A$3:L$234,4,FALSE),"""")</f>
        <v>"Isaías 53,2ss - Cuarto canto del Siervo de Yahveh"</v>
      </c>
      <c r="I149" t="s">
        <v>949</v>
      </c>
      <c r="J149" t="str">
        <f>_xlfn.CONCAT("""",VLOOKUP(B149,'Index Web'!A$3:L$234,5,FALSE),"""")</f>
        <v>"Precatecumenado"</v>
      </c>
      <c r="K149" t="s">
        <v>950</v>
      </c>
      <c r="L149" t="str">
        <f>_xlfn.CONCAT("[",VLOOKUP(B149,'Index Web'!A$3:N$234,14,FALSE),"]")</f>
        <v>["Fracción Del Pan","Antiguo Testamento"]</v>
      </c>
      <c r="M149" t="s">
        <v>951</v>
      </c>
      <c r="N149" t="str">
        <f>_xlfn.CONCAT("""/resucito/src/index.html?canto=",VLOOKUP(B149,'Index Web'!A$3:N$234,13,FALSE),"""")</f>
        <v>"/resucito/src/index.html?canto=nohayenelparecer"</v>
      </c>
      <c r="O149" t="s">
        <v>952</v>
      </c>
      <c r="P149" t="str">
        <f>_xlfn.CONCAT("""",VLOOKUP(B149,'Index Web'!A$3:O$234,15,FALSE)," ",VLOOKUP(B149,'Index Web'!A$3:O$234,13,FALSE),"""","},")</f>
        <v>"no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c pero fue él, el que cargó con los pecados. pero fue él, el que cargó con los dolores. a. todos nosotros andábamos errantes. maltratado, mas él se sometió, no abrió la boca, como cordero llevado al matadero. ante quien se vuelve el rostro ••• a ¡maltratado! nohayenelparecer"},</v>
      </c>
      <c r="Q149" t="str">
        <f t="shared" si="2"/>
        <v>{id:147,title: "No hay en él parecer", subtitle: "Isaías 53,2ss - Cuarto canto del Siervo de Yahveh", category: "Precatecumenado", moments: ["Fracción Del Pan","Antiguo Testamento"], url: "/resucito/src/index.html?canto=nohayenelparecer", content: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c pero fue él, el que cargó con los pecados. pero fue él, el que cargó con los dolores. a. todos nosotros andábamos errantes. maltratado, mas él se sometió, no abrió la boca, como cordero llevado al matadero. ante quien se vuelve el rostro ••• a ¡maltratado! nohayenelparecer"},</v>
      </c>
    </row>
    <row r="150" spans="2:17" x14ac:dyDescent="0.35">
      <c r="B150" s="31">
        <v>230</v>
      </c>
      <c r="C150" t="s">
        <v>261</v>
      </c>
      <c r="D150">
        <f>VLOOKUP(B150,'Index Web'!A$3:L$234,2,FALSE)</f>
        <v>148</v>
      </c>
      <c r="E150" t="s">
        <v>947</v>
      </c>
      <c r="F150" t="str">
        <f>_xlfn.CONCAT("""",VLOOKUP(B150,'Index Web'!A$3:L$234,3,FALSE),"""")</f>
        <v>"No resistáis al mal "</v>
      </c>
      <c r="G150" t="s">
        <v>948</v>
      </c>
      <c r="H150" t="str">
        <f>_xlfn.CONCAT("""",VLOOKUP(B150,'Index Web'!A$3:L$234,4,FALSE),"""")</f>
        <v>"Mateo 5,38ss"</v>
      </c>
      <c r="I150" t="s">
        <v>949</v>
      </c>
      <c r="J150" t="str">
        <f>_xlfn.CONCAT("""",VLOOKUP(B150,'Index Web'!A$3:L$234,5,FALSE),"""")</f>
        <v>"Catecumenado"</v>
      </c>
      <c r="K150" t="s">
        <v>950</v>
      </c>
      <c r="L150" t="str">
        <f>_xlfn.CONCAT("[",VLOOKUP(B150,'Index Web'!A$3:N$234,14,FALSE),"]")</f>
        <v>["Nuevo Testamento"]</v>
      </c>
      <c r="M150" t="s">
        <v>951</v>
      </c>
      <c r="N150" t="str">
        <f>_xlfn.CONCAT("""/resucito/src/index.html?canto=",VLOOKUP(B150,'Index Web'!A$3:N$234,13,FALSE),"""")</f>
        <v>"/resucito/src/index.html?canto=noresistaisalmal"</v>
      </c>
      <c r="O150" t="s">
        <v>952</v>
      </c>
      <c r="P150" t="str">
        <f>_xlfn.CONCAT("""",VLOOKUP(B150,'Index Web'!A$3:O$234,15,FALSE)," ",VLOOKUP(B150,'Index Web'!A$3:O$234,13,FALSE),"""","},")</f>
        <v>"no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noresistaisalmal"},</v>
      </c>
      <c r="Q150" t="str">
        <f t="shared" si="2"/>
        <v>{id:148,title: "No resistáis al mal ", subtitle: "Mateo 5,38ss", category: "Catecumenado", moments: ["Nuevo Testamento"], url: "/resucito/src/index.html?canto=noresistaisalmal", content: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noresistaisalmal"},</v>
      </c>
    </row>
    <row r="151" spans="2:17" x14ac:dyDescent="0.35">
      <c r="B151" s="30">
        <v>231</v>
      </c>
      <c r="C151" t="s">
        <v>261</v>
      </c>
      <c r="D151">
        <f>VLOOKUP(B151,'Index Web'!A$3:L$234,2,FALSE)</f>
        <v>149</v>
      </c>
      <c r="E151" t="s">
        <v>947</v>
      </c>
      <c r="F151" t="str">
        <f>_xlfn.CONCAT("""",VLOOKUP(B151,'Index Web'!A$3:L$234,3,FALSE),"""")</f>
        <v>"No sufras por los malvados"</v>
      </c>
      <c r="G151" t="s">
        <v>948</v>
      </c>
      <c r="H151" t="str">
        <f>_xlfn.CONCAT("""",VLOOKUP(B151,'Index Web'!A$3:L$234,4,FALSE),"""")</f>
        <v>"Salmo 37 (36)"</v>
      </c>
      <c r="I151" t="s">
        <v>949</v>
      </c>
      <c r="J151" t="str">
        <f>_xlfn.CONCAT("""",VLOOKUP(B151,'Index Web'!A$3:L$234,5,FALSE),"""")</f>
        <v>"Catecumenado"</v>
      </c>
      <c r="K151" t="s">
        <v>950</v>
      </c>
      <c r="L151" t="str">
        <f>_xlfn.CONCAT("[",VLOOKUP(B151,'Index Web'!A$3:N$234,14,FALSE),"]")</f>
        <v>["Cuaresma","Antiguo Testamento"]</v>
      </c>
      <c r="M151" t="s">
        <v>951</v>
      </c>
      <c r="N151" t="str">
        <f>_xlfn.CONCAT("""/resucito/src/index.html?canto=",VLOOKUP(B151,'Index Web'!A$3:N$234,13,FALSE),"""")</f>
        <v>"/resucito/src/index.html?canto=nosufrasporlosmalvados"</v>
      </c>
      <c r="O151" t="s">
        <v>952</v>
      </c>
      <c r="P151" t="str">
        <f>_xlfn.CONCAT("""",VLOOKUP(B151,'Index Web'!A$3:O$234,15,FALSE)," ",VLOOKUP(B151,'Index Web'!A$3:O$234,13,FALSE),"""","},")</f>
        <v>"no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nosufrasporlosmalvados"},</v>
      </c>
      <c r="Q151" t="str">
        <f t="shared" si="2"/>
        <v>{id:149,title: "No sufras por los malvados", subtitle: "Salmo 37 (36)", category: "Catecumenado", moments: ["Cuaresma","Antiguo Testamento"], url: "/resucito/src/index.html?canto=nosufrasporlosmalvados", content: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nosufrasporlosmalvados"},</v>
      </c>
    </row>
    <row r="152" spans="2:17" x14ac:dyDescent="0.35">
      <c r="B152" s="25">
        <v>122</v>
      </c>
      <c r="C152" t="s">
        <v>261</v>
      </c>
      <c r="D152">
        <f>VLOOKUP(B152,'Index Web'!A$3:L$234,2,FALSE)</f>
        <v>150</v>
      </c>
      <c r="E152" t="s">
        <v>947</v>
      </c>
      <c r="F152" t="str">
        <f>_xlfn.CONCAT("""",VLOOKUP(B152,'Index Web'!A$3:L$234,3,FALSE),"""")</f>
        <v>"Noli me tangere"</v>
      </c>
      <c r="G152" t="s">
        <v>948</v>
      </c>
      <c r="H152" t="str">
        <f>_xlfn.CONCAT("""",VLOOKUP(B152,'Index Web'!A$3:L$234,4,FALSE),"""")</f>
        <v>"Juan 20,15-17"</v>
      </c>
      <c r="I152" t="s">
        <v>949</v>
      </c>
      <c r="J152" t="str">
        <f>_xlfn.CONCAT("""",VLOOKUP(B152,'Index Web'!A$3:L$234,5,FALSE),"""")</f>
        <v>"Precatecumenado"</v>
      </c>
      <c r="K152" t="s">
        <v>950</v>
      </c>
      <c r="L152" t="str">
        <f>_xlfn.CONCAT("[",VLOOKUP(B152,'Index Web'!A$3:N$234,14,FALSE),"]")</f>
        <v>["Pascua","Pentecostés","Nuevo Testamento"]</v>
      </c>
      <c r="M152" t="s">
        <v>951</v>
      </c>
      <c r="N152" t="str">
        <f>_xlfn.CONCAT("""/resucito/src/index.html?canto=",VLOOKUP(B152,'Index Web'!A$3:N$234,13,FALSE),"""")</f>
        <v>"/resucito/src/index.html?canto=nolimetangere"</v>
      </c>
      <c r="O152" t="s">
        <v>952</v>
      </c>
      <c r="P152" t="str">
        <f>_xlfn.CONCAT("""",VLOOKUP(B152,'Index Web'!A$3:O$234,15,FALSE)," ",VLOOKUP(B152,'Index Web'!A$3:O$234,13,FALSE),"""","},")</f>
        <v>"noli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nolimetangere"},</v>
      </c>
      <c r="Q152" t="str">
        <f t="shared" si="2"/>
        <v>{id:150,title: "Noli me tangere", subtitle: "Juan 20,15-17", category: "Precatecumenado", moments: ["Pascua","Pentecostés","Nuevo Testamento"], url: "/resucito/src/index.html?canto=nolimetangere", content: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nolimetangere"},</v>
      </c>
    </row>
    <row r="153" spans="2:17" x14ac:dyDescent="0.35">
      <c r="B153" s="26">
        <v>123</v>
      </c>
      <c r="C153" t="s">
        <v>261</v>
      </c>
      <c r="D153">
        <f>VLOOKUP(B153,'Index Web'!A$3:L$234,2,FALSE)</f>
        <v>151</v>
      </c>
      <c r="E153" t="s">
        <v>947</v>
      </c>
      <c r="F153" t="str">
        <f>_xlfn.CONCAT("""",VLOOKUP(B153,'Index Web'!A$3:L$234,3,FALSE),"""")</f>
        <v>"Oh cielos, lloved de lo alto"</v>
      </c>
      <c r="G153" t="s">
        <v>948</v>
      </c>
      <c r="H153" t="str">
        <f>_xlfn.CONCAT("""",VLOOKUP(B153,'Index Web'!A$3:L$234,4,FALSE),"""")</f>
        <v>"Isaías 45,8"</v>
      </c>
      <c r="I153" t="s">
        <v>949</v>
      </c>
      <c r="J153" t="str">
        <f>_xlfn.CONCAT("""",VLOOKUP(B153,'Index Web'!A$3:L$234,5,FALSE),"""")</f>
        <v>"Precatecumenado"</v>
      </c>
      <c r="K153" t="s">
        <v>950</v>
      </c>
      <c r="L153" t="str">
        <f>_xlfn.CONCAT("[",VLOOKUP(B153,'Index Web'!A$3:N$234,14,FALSE),"]")</f>
        <v>["Adviento","Navidad","Antiguo Testamento"]</v>
      </c>
      <c r="M153" t="s">
        <v>951</v>
      </c>
      <c r="N153" t="str">
        <f>_xlfn.CONCAT("""/resucito/src/index.html?canto=",VLOOKUP(B153,'Index Web'!A$3:N$234,13,FALSE),"""")</f>
        <v>"/resucito/src/index.html?canto=ohcieloslloveddeloalto"</v>
      </c>
      <c r="O153" t="s">
        <v>952</v>
      </c>
      <c r="P153" t="str">
        <f>_xlfn.CONCAT("""",VLOOKUP(B153,'Index Web'!A$3:O$234,15,FALSE)," ",VLOOKUP(B153,'Index Web'!A$3:O$234,13,FALSE),"""","},")</f>
        <v>"oh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c somos las lágrimas, que nadie enjuga. c marana thá, marana thá. c somos dolor, nadie nos mira. c marana thá, marana thá. a oh cielos, lloved de lo alto  ohcieloslloveddeloalto"},</v>
      </c>
      <c r="Q153" t="str">
        <f t="shared" si="2"/>
        <v>{id:151,title: "Oh cielos, lloved de lo alto", subtitle: "Isaías 45,8", category: "Precatecumenado", moments: ["Adviento","Navidad","Antiguo Testamento"], url: "/resucito/src/index.html?canto=ohcieloslloveddeloalto", content: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c somos las lágrimas, que nadie enjuga. c marana thá, marana thá. c somos dolor, nadie nos mira. c marana thá, marana thá. a oh cielos, lloved de lo alto  ohcieloslloveddeloalto"},</v>
      </c>
    </row>
    <row r="154" spans="2:17" x14ac:dyDescent="0.35">
      <c r="B154" s="25">
        <v>124</v>
      </c>
      <c r="C154" t="s">
        <v>261</v>
      </c>
      <c r="D154">
        <f>VLOOKUP(B154,'Index Web'!A$3:L$234,2,FALSE)</f>
        <v>152</v>
      </c>
      <c r="E154" t="s">
        <v>947</v>
      </c>
      <c r="F154" t="str">
        <f>_xlfn.CONCAT("""",VLOOKUP(B154,'Index Web'!A$3:L$234,3,FALSE),"""")</f>
        <v>"Oh Dios, por tu nombre "</v>
      </c>
      <c r="G154" t="s">
        <v>948</v>
      </c>
      <c r="H154" t="str">
        <f>_xlfn.CONCAT("""",VLOOKUP(B154,'Index Web'!A$3:L$234,4,FALSE),"""")</f>
        <v>"Salmo 54 (53)"</v>
      </c>
      <c r="I154" t="s">
        <v>949</v>
      </c>
      <c r="J154" t="str">
        <f>_xlfn.CONCAT("""",VLOOKUP(B154,'Index Web'!A$3:L$234,5,FALSE),"""")</f>
        <v>"Precatecumenado"</v>
      </c>
      <c r="K154" t="s">
        <v>950</v>
      </c>
      <c r="L154" t="str">
        <f>_xlfn.CONCAT("[",VLOOKUP(B154,'Index Web'!A$3:N$234,14,FALSE),"]")</f>
        <v>["Antiguo Testamento"]</v>
      </c>
      <c r="M154" t="s">
        <v>951</v>
      </c>
      <c r="N154" t="str">
        <f>_xlfn.CONCAT("""/resucito/src/index.html?canto=",VLOOKUP(B154,'Index Web'!A$3:N$234,13,FALSE),"""")</f>
        <v>"/resucito/src/index.html?canto=ohdiosportunombre"</v>
      </c>
      <c r="O154" t="s">
        <v>952</v>
      </c>
      <c r="P154" t="str">
        <f>_xlfn.CONCAT("""",VLOOKUP(B154,'Index Web'!A$3:O$234,15,FALSE)," ",VLOOKUP(B154,'Index Web'!A$3:O$234,13,FALSE),"""","},")</f>
        <v>"oh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ohdiosportunombre"},</v>
      </c>
      <c r="Q154" t="str">
        <f t="shared" si="2"/>
        <v>{id:152,title: "Oh Dios, por tu nombre ", subtitle: "Salmo 54 (53)", category: "Precatecumenado", moments: ["Antiguo Testamento"], url: "/resucito/src/index.html?canto=ohdiosportunombre", content: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ohdiosportunombre"},</v>
      </c>
    </row>
    <row r="155" spans="2:17" x14ac:dyDescent="0.35">
      <c r="B155" s="26">
        <v>125</v>
      </c>
      <c r="C155" t="s">
        <v>261</v>
      </c>
      <c r="D155">
        <f>VLOOKUP(B155,'Index Web'!A$3:L$234,2,FALSE)</f>
        <v>153</v>
      </c>
      <c r="E155" t="s">
        <v>947</v>
      </c>
      <c r="F155" t="str">
        <f>_xlfn.CONCAT("""",VLOOKUP(B155,'Index Web'!A$3:L$234,3,FALSE),"""")</f>
        <v>"Oh Dios, tú eres mi Dios "</v>
      </c>
      <c r="G155" t="s">
        <v>948</v>
      </c>
      <c r="H155" t="str">
        <f>_xlfn.CONCAT("""",VLOOKUP(B155,'Index Web'!A$3:L$234,4,FALSE),"""")</f>
        <v>"Salmo 63 (62)"</v>
      </c>
      <c r="I155" t="s">
        <v>949</v>
      </c>
      <c r="J155" t="str">
        <f>_xlfn.CONCAT("""",VLOOKUP(B155,'Index Web'!A$3:L$234,5,FALSE),"""")</f>
        <v>"Precatecumenado"</v>
      </c>
      <c r="K155" t="s">
        <v>950</v>
      </c>
      <c r="L155" t="str">
        <f>_xlfn.CONCAT("[",VLOOKUP(B155,'Index Web'!A$3:N$234,14,FALSE),"]")</f>
        <v>["Antiguo Testamento"]</v>
      </c>
      <c r="M155" t="s">
        <v>951</v>
      </c>
      <c r="N155" t="str">
        <f>_xlfn.CONCAT("""/resucito/src/index.html?canto=",VLOOKUP(B155,'Index Web'!A$3:N$234,13,FALSE),"""")</f>
        <v>"/resucito/src/index.html?canto=ohdiostueresmidios"</v>
      </c>
      <c r="O155" t="s">
        <v>952</v>
      </c>
      <c r="P155" t="str">
        <f>_xlfn.CONCAT("""",VLOOKUP(B155,'Index Web'!A$3:O$234,15,FALSE)," ",VLOOKUP(B155,'Index Web'!A$3:O$234,13,FALSE),"""","},")</f>
        <v>"oh Dios, tú eres mi Dios: salmo 63(62): oh Dios, tú eres mi Dios, te anhelo desde la aurora, sedienta de ti está mi alma. sedienta de ti está mi alma, ansia de ti tiene mi carne: tierra reseca y árida, tierra reseca y árida, sin agua. a. oh Dios, tú eres mi Dios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c. saciada de ti está mi alma, te canta con júbilo mi boca, porque tú eres mi auxilio y a la sombra de tus alas exulto. a. oh Dios, tú eres mi Dios  ohdiostueresmidios"},</v>
      </c>
      <c r="Q155" t="str">
        <f t="shared" si="2"/>
        <v>{id:153,title: "Oh Dios, tú eres mi Dios ", subtitle: "Salmo 63 (62)", category: "Precatecumenado", moments: ["Antiguo Testamento"], url: "/resucito/src/index.html?canto=ohdiostueresmidios", content: "oh Dios, tú eres mi Dios: salmo 63(62): oh Dios, tú eres mi Dios, te anhelo desde la aurora, sedienta de ti está mi alma. sedienta de ti está mi alma, ansia de ti tiene mi carne: tierra reseca y árida, tierra reseca y árida, sin agua. a. oh Dios, tú eres mi Dios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c. saciada de ti está mi alma, te canta con júbilo mi boca, porque tú eres mi auxilio y a la sombra de tus alas exulto. a. oh Dios, tú eres mi Dios  ohdiostueresmidios"},</v>
      </c>
    </row>
    <row r="156" spans="2:17" x14ac:dyDescent="0.35">
      <c r="B156" s="25">
        <v>126</v>
      </c>
      <c r="C156" t="s">
        <v>261</v>
      </c>
      <c r="D156">
        <f>VLOOKUP(B156,'Index Web'!A$3:L$234,2,FALSE)</f>
        <v>154</v>
      </c>
      <c r="E156" t="s">
        <v>947</v>
      </c>
      <c r="F156" t="str">
        <f>_xlfn.CONCAT("""",VLOOKUP(B156,'Index Web'!A$3:L$234,3,FALSE),"""")</f>
        <v>"Oh Jesús, amor mío"</v>
      </c>
      <c r="G156" t="s">
        <v>948</v>
      </c>
      <c r="H156" t="str">
        <f>_xlfn.CONCAT("""",VLOOKUP(B156,'Index Web'!A$3:L$234,4,FALSE),"""")</f>
        <v>"(Kiko Argüello)"</v>
      </c>
      <c r="I156" t="s">
        <v>949</v>
      </c>
      <c r="J156" t="str">
        <f>_xlfn.CONCAT("""",VLOOKUP(B156,'Index Web'!A$3:L$234,5,FALSE),"""")</f>
        <v>"Precatecumenado"</v>
      </c>
      <c r="K156" t="s">
        <v>950</v>
      </c>
      <c r="L156" t="str">
        <f>_xlfn.CONCAT("[",VLOOKUP(B156,'Index Web'!A$3:N$234,14,FALSE),"]")</f>
        <v>["Cuaresma","Fracción Del Pan"]</v>
      </c>
      <c r="M156" t="s">
        <v>951</v>
      </c>
      <c r="N156" t="str">
        <f>_xlfn.CONCAT("""/resucito/src/index.html?canto=",VLOOKUP(B156,'Index Web'!A$3:N$234,13,FALSE),"""")</f>
        <v>"/resucito/src/index.html?canto=ohjesusamormio"</v>
      </c>
      <c r="O156" t="s">
        <v>952</v>
      </c>
      <c r="P156" t="str">
        <f>_xlfn.CONCAT("""",VLOOKUP(B156,'Index Web'!A$3:O$234,15,FALSE)," ",VLOOKUP(B156,'Index Web'!A$3:O$234,13,FALSE),"""","},")</f>
        <v>"oh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c. tú has sido crucificado por mí, para que yo reciba la salvación de ti. tú has recibido la muerte de mí, para que yo reciba la vida de ti. tú has recibido la sepultura de mí, para que yo reciba la resurrección de ti. a. oh jesús, amor mío  c de mí, señor, tú has recibido el mal, la muerte y el pecado, para que yo reciba de ti sólo a ti mismo. a mí, a mí tú te has donado. a. oh jesús, amor mío  ohjesusamormio"},</v>
      </c>
      <c r="Q156" t="str">
        <f t="shared" si="2"/>
        <v>{id:154,title: "Oh Jesús, amor mío", subtitle: "(Kiko Argüello)", category: "Precatecumenado", moments: ["Cuaresma","Fracción Del Pan"], url: "/resucito/src/index.html?canto=ohjesusamormio", content: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c. tú has sido crucificado por mí, para que yo reciba la salvación de ti. tú has recibido la muerte de mí, para que yo reciba la vida de ti. tú has recibido la sepultura de mí, para que yo reciba la resurrección de ti. a. oh jesús, amor mío  c de mí, señor, tú has recibido el mal, la muerte y el pecado, para que yo reciba de ti sólo a ti mismo. a mí, a mí tú te has donado. a. oh jesús, amor mío  ohjesusamormio"},</v>
      </c>
    </row>
    <row r="157" spans="2:17" x14ac:dyDescent="0.35">
      <c r="B157" s="26">
        <v>127</v>
      </c>
      <c r="C157" t="s">
        <v>261</v>
      </c>
      <c r="D157">
        <f>VLOOKUP(B157,'Index Web'!A$3:L$234,2,FALSE)</f>
        <v>155</v>
      </c>
      <c r="E157" t="s">
        <v>947</v>
      </c>
      <c r="F157" t="str">
        <f>_xlfn.CONCAT("""",VLOOKUP(B157,'Index Web'!A$3:L$234,3,FALSE),"""")</f>
        <v>"Oh muerte ¿dónde está tu victoria?"</v>
      </c>
      <c r="G157" t="s">
        <v>948</v>
      </c>
      <c r="H157" t="str">
        <f>_xlfn.CONCAT("""",VLOOKUP(B157,'Index Web'!A$3:L$234,4,FALSE),"""")</f>
        <v>"1 Corintios 15"</v>
      </c>
      <c r="I157" t="s">
        <v>949</v>
      </c>
      <c r="J157" t="str">
        <f>_xlfn.CONCAT("""",VLOOKUP(B157,'Index Web'!A$3:L$234,5,FALSE),"""")</f>
        <v>"Precatecumenado"</v>
      </c>
      <c r="K157" t="s">
        <v>950</v>
      </c>
      <c r="L157" t="str">
        <f>_xlfn.CONCAT("[",VLOOKUP(B157,'Index Web'!A$3:N$234,14,FALSE),"]")</f>
        <v>["Pascua","Pentecostés","Comunión","Nuevo Testamento"]</v>
      </c>
      <c r="M157" t="s">
        <v>951</v>
      </c>
      <c r="N157" t="str">
        <f>_xlfn.CONCAT("""/resucito/src/index.html?canto=",VLOOKUP(B157,'Index Web'!A$3:N$234,13,FALSE),"""")</f>
        <v>"/resucito/src/index.html?canto=ohmuerte¿dondeestatuvictoria?"</v>
      </c>
      <c r="O157" t="s">
        <v>952</v>
      </c>
      <c r="P157" t="str">
        <f>_xlfn.CONCAT("""",VLOOKUP(B157,'Index Web'!A$3:O$234,15,FALSE)," ",VLOOKUP(B157,'Index Web'!A$3:O$234,13,FALSE),"""","},")</f>
        <v>"oh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a. aleluya,aleluya,aleluya ohmuerte¿dondeestatuvictoria?"},</v>
      </c>
      <c r="Q157" t="str">
        <f t="shared" si="2"/>
        <v>{id:155,title: "Oh muerte ¿dónde está tu victoria?", subtitle: "1 Corintios 15", category: "Precatecumenado", moments: ["Pascua","Pentecostés","Comunión","Nuevo Testamento"], url: "/resucito/src/index.html?canto=ohmuerte¿dondeestatuvictoria?", content: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a. aleluya,aleluya,aleluya ohmuerte¿dondeestatuvictoria?"},</v>
      </c>
    </row>
    <row r="158" spans="2:17" x14ac:dyDescent="0.35">
      <c r="B158" s="31">
        <v>232</v>
      </c>
      <c r="C158" t="s">
        <v>261</v>
      </c>
      <c r="D158">
        <f>VLOOKUP(B158,'Index Web'!A$3:L$234,2,FALSE)</f>
        <v>156</v>
      </c>
      <c r="E158" t="s">
        <v>947</v>
      </c>
      <c r="F158" t="str">
        <f>_xlfn.CONCAT("""",VLOOKUP(B158,'Index Web'!A$3:L$234,3,FALSE),"""")</f>
        <v>"Oh Señor, mi corazón ya no es ambicioso"</v>
      </c>
      <c r="G158" t="s">
        <v>948</v>
      </c>
      <c r="H158" t="str">
        <f>_xlfn.CONCAT("""",VLOOKUP(B158,'Index Web'!A$3:L$234,4,FALSE),"""")</f>
        <v>"Salmo 131 (130)"</v>
      </c>
      <c r="I158" t="s">
        <v>949</v>
      </c>
      <c r="J158" t="str">
        <f>_xlfn.CONCAT("""",VLOOKUP(B158,'Index Web'!A$3:L$234,5,FALSE),"""")</f>
        <v>"Catecumenado"</v>
      </c>
      <c r="K158" t="s">
        <v>950</v>
      </c>
      <c r="L158" t="str">
        <f>_xlfn.CONCAT("[",VLOOKUP(B158,'Index Web'!A$3:N$234,14,FALSE),"]")</f>
        <v>["Antiguo Testamento"]</v>
      </c>
      <c r="M158" t="s">
        <v>951</v>
      </c>
      <c r="N158" t="str">
        <f>_xlfn.CONCAT("""/resucito/src/index.html?canto=",VLOOKUP(B158,'Index Web'!A$3:N$234,13,FALSE),"""")</f>
        <v>"/resucito/src/index.html?canto=ohsenormicorazonyanoesambicioso"</v>
      </c>
      <c r="O158" t="s">
        <v>952</v>
      </c>
      <c r="P158" t="str">
        <f>_xlfn.CONCAT("""",VLOOKUP(B158,'Index Web'!A$3:O$234,15,FALSE)," ",VLOOKUP(B158,'Index Web'!A$3:O$234,13,FALSE),"""","},")</f>
        <v>"oh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c. aquietada y acallada está mi alma  c. espera israel, en el señor. espera israel en el señor, ahora y siempre ohsenormicorazonyanoesambicioso"},</v>
      </c>
      <c r="Q158" t="str">
        <f t="shared" si="2"/>
        <v>{id:156,title: "Oh Señor, mi corazón ya no es ambicioso", subtitle: "Salmo 131 (130)", category: "Catecumenado", moments: ["Antiguo Testamento"], url: "/resucito/src/index.html?canto=ohsenormicorazonyanoesambicioso", content: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c. aquietada y acallada está mi alma  c. espera israel, en el señor. espera israel en el señor, ahora y siempre ohsenormicorazonyanoesambicioso"},</v>
      </c>
    </row>
    <row r="159" spans="2:17" x14ac:dyDescent="0.35">
      <c r="B159" s="26">
        <v>128</v>
      </c>
      <c r="C159" t="s">
        <v>261</v>
      </c>
      <c r="D159">
        <f>VLOOKUP(B159,'Index Web'!A$3:L$234,2,FALSE)</f>
        <v>157</v>
      </c>
      <c r="E159" t="s">
        <v>947</v>
      </c>
      <c r="F159" t="str">
        <f>_xlfn.CONCAT("""",VLOOKUP(B159,'Index Web'!A$3:L$234,3,FALSE),"""")</f>
        <v>"Oh Señor, nuestro Dios"</v>
      </c>
      <c r="G159" t="s">
        <v>948</v>
      </c>
      <c r="H159" t="str">
        <f>_xlfn.CONCAT("""",VLOOKUP(B159,'Index Web'!A$3:L$234,4,FALSE),"""")</f>
        <v>"Salmo 8"</v>
      </c>
      <c r="I159" t="s">
        <v>949</v>
      </c>
      <c r="J159" t="str">
        <f>_xlfn.CONCAT("""",VLOOKUP(B159,'Index Web'!A$3:L$234,5,FALSE),"""")</f>
        <v>"Precatecumenado"</v>
      </c>
      <c r="K159" t="s">
        <v>950</v>
      </c>
      <c r="L159" t="str">
        <f>_xlfn.CONCAT("[",VLOOKUP(B159,'Index Web'!A$3:N$234,14,FALSE),"]")</f>
        <v>["Entrada","Antiguo Testamento"]</v>
      </c>
      <c r="M159" t="s">
        <v>951</v>
      </c>
      <c r="N159" t="str">
        <f>_xlfn.CONCAT("""/resucito/src/index.html?canto=",VLOOKUP(B159,'Index Web'!A$3:N$234,13,FALSE),"""")</f>
        <v>"/resucito/src/index.html?canto=ohsenornuestrodios"</v>
      </c>
      <c r="O159" t="s">
        <v>952</v>
      </c>
      <c r="P159" t="str">
        <f>_xlfn.CONCAT("""",VLOOKUP(B159,'Index Web'!A$3:O$234,15,FALSE)," ",VLOOKUP(B159,'Index Web'!A$3:O$234,13,FALSE),"""","},")</f>
        <v>"¡oh señor, nuestro Dios!: salmo 8: a ¡oh señor, nuestro Dios, qué admirable es tu nombre por toda la tierra, tu nombre, hasta el cielo se eleva tu amor! c. con la boca de los niños pequeños afirmas tu gloria, oh señor, y reduces al silencio enemigos y rebeldes. a. ¡oh señor, nuestro Dios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ohsenornuestrodios"},</v>
      </c>
      <c r="Q159" t="str">
        <f t="shared" si="2"/>
        <v>{id:157,title: "Oh Señor, nuestro Dios", subtitle: "Salmo 8", category: "Precatecumenado", moments: ["Entrada","Antiguo Testamento"], url: "/resucito/src/index.html?canto=ohsenornuestrodios", content: "¡oh señor, nuestro Dios!: salmo 8: a ¡oh señor, nuestro Dios, qué admirable es tu nombre por toda la tierra, tu nombre, hasta el cielo se eleva tu amor! c. con la boca de los niños pequeños afirmas tu gloria, oh señor, y reduces al silencio enemigos y rebeldes. a. ¡oh señor, nuestro Dios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ohsenornuestrodios"},</v>
      </c>
    </row>
    <row r="160" spans="2:17" x14ac:dyDescent="0.35">
      <c r="B160" s="25">
        <v>129</v>
      </c>
      <c r="C160" t="s">
        <v>261</v>
      </c>
      <c r="D160">
        <f>VLOOKUP(B160,'Index Web'!A$3:L$234,2,FALSE)</f>
        <v>158</v>
      </c>
      <c r="E160" t="s">
        <v>947</v>
      </c>
      <c r="F160" t="str">
        <f>_xlfn.CONCAT("""",VLOOKUP(B160,'Index Web'!A$3:L$234,3,FALSE),"""")</f>
        <v>"Os tomaré de entre las naciones"</v>
      </c>
      <c r="G160" t="s">
        <v>948</v>
      </c>
      <c r="H160" t="str">
        <f>_xlfn.CONCAT("""",VLOOKUP(B160,'Index Web'!A$3:L$234,4,FALSE),"""")</f>
        <v>"Ezequiel 36,24-28"</v>
      </c>
      <c r="I160" t="s">
        <v>949</v>
      </c>
      <c r="J160" t="str">
        <f>_xlfn.CONCAT("""",VLOOKUP(B160,'Index Web'!A$3:L$234,5,FALSE),"""")</f>
        <v>"Precatecumenado"</v>
      </c>
      <c r="K160" t="s">
        <v>950</v>
      </c>
      <c r="L160" t="str">
        <f>_xlfn.CONCAT("[",VLOOKUP(B160,'Index Web'!A$3:N$234,14,FALSE),"]")</f>
        <v>["Pascua","Pentecostés","Entrada","Antiguo Testamento"]</v>
      </c>
      <c r="M160" t="s">
        <v>951</v>
      </c>
      <c r="N160" t="str">
        <f>_xlfn.CONCAT("""/resucito/src/index.html?canto=",VLOOKUP(B160,'Index Web'!A$3:N$234,13,FALSE),"""")</f>
        <v>"/resucito/src/index.html?canto=ostomaredeentrelasnaciones"</v>
      </c>
      <c r="O160" t="s">
        <v>952</v>
      </c>
      <c r="P160" t="str">
        <f>_xlfn.CONCAT("""",VLOOKUP(B160,'Index Web'!A$3:O$234,15,FALSE)," ",VLOOKUP(B160,'Index Web'!A$3:O$234,13,FALSE),"""","},")</f>
        <v>"os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c. pondré mi espíritu dentro de vosotros y haré que caminéis según mi palabra. vosotros seréis mi pueblo y yo seré vuestro Dios. a. os tomaré de entre las naciones  ostomaredeentrelasnaciones"},</v>
      </c>
      <c r="Q160" t="str">
        <f t="shared" si="2"/>
        <v>{id:158,title: "Os tomaré de entre las naciones", subtitle: "Ezequiel 36,24-28", category: "Precatecumenado", moments: ["Pascua","Pentecostés","Entrada","Antiguo Testamento"], url: "/resucito/src/index.html?canto=ostomaredeentrelasnaciones", content: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c. pondré mi espíritu dentro de vosotros y haré que caminéis según mi palabra. vosotros seréis mi pueblo y yo seré vuestro Dios. a. os tomaré de entre las naciones  ostomaredeentrelasnaciones"},</v>
      </c>
    </row>
    <row r="161" spans="2:17" x14ac:dyDescent="0.35">
      <c r="B161" s="27">
        <v>193</v>
      </c>
      <c r="C161" t="s">
        <v>261</v>
      </c>
      <c r="D161">
        <f>VLOOKUP(B161,'Index Web'!A$3:L$234,2,FALSE)</f>
        <v>159</v>
      </c>
      <c r="E161" t="s">
        <v>947</v>
      </c>
      <c r="F161" t="str">
        <f>_xlfn.CONCAT("""",VLOOKUP(B161,'Index Web'!A$3:L$234,3,FALSE),"""")</f>
        <v>"Padre nuestro"</v>
      </c>
      <c r="G161" t="s">
        <v>948</v>
      </c>
      <c r="H161" t="str">
        <f>_xlfn.CONCAT("""",VLOOKUP(B161,'Index Web'!A$3:L$234,4,FALSE),"""")</f>
        <v>"Tiempo de la Elección"</v>
      </c>
      <c r="I161" t="s">
        <v>949</v>
      </c>
      <c r="J161" t="str">
        <f>_xlfn.CONCAT("""",VLOOKUP(B161,'Index Web'!A$3:L$234,5,FALSE),"""")</f>
        <v>"Liturgia"</v>
      </c>
      <c r="K161" t="s">
        <v>950</v>
      </c>
      <c r="L161" t="str">
        <f>_xlfn.CONCAT("[",VLOOKUP(B161,'Index Web'!A$3:N$234,14,FALSE),"]")</f>
        <v>[""]</v>
      </c>
      <c r="M161" t="s">
        <v>951</v>
      </c>
      <c r="N161" t="str">
        <f>_xlfn.CONCAT("""/resucito/src/index.html?canto=",VLOOKUP(B161,'Index Web'!A$3:N$234,13,FALSE),"""")</f>
        <v>"/resucito/src/index.html?canto=padrenuestro"</v>
      </c>
      <c r="O161" t="s">
        <v>952</v>
      </c>
      <c r="P161" t="str">
        <f>_xlfn.CONCAT("""",VLOOKUP(B161,'Index Web'!A$3:O$234,15,FALSE)," ",VLOOKUP(B161,'Index Web'!A$3:O$234,13,FALSE),"""","},")</f>
        <v>"¡abbá,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padrenuestro"},</v>
      </c>
      <c r="Q161" t="str">
        <f t="shared" si="2"/>
        <v>{id:159,title: "Padre nuestro", subtitle: "Tiempo de la Elección", category: "Liturgia", moments: [""], url: "/resucito/src/index.html?canto=padrenuestro", content: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padrenuestro"},</v>
      </c>
    </row>
    <row r="162" spans="2:17" x14ac:dyDescent="0.35">
      <c r="B162" s="25">
        <v>130</v>
      </c>
      <c r="C162" t="s">
        <v>261</v>
      </c>
      <c r="D162">
        <f>VLOOKUP(B162,'Index Web'!A$3:L$234,2,FALSE)</f>
        <v>160</v>
      </c>
      <c r="E162" t="s">
        <v>947</v>
      </c>
      <c r="F162" t="str">
        <f>_xlfn.CONCAT("""",VLOOKUP(B162,'Index Web'!A$3:L$234,3,FALSE),"""")</f>
        <v>"Paloma incorrupta"</v>
      </c>
      <c r="G162" t="s">
        <v>948</v>
      </c>
      <c r="H162" t="str">
        <f>_xlfn.CONCAT("""",VLOOKUP(B162,'Index Web'!A$3:L$234,4,FALSE),"""")</f>
        <v>"Kontákion (Romano el Meloda)"</v>
      </c>
      <c r="I162" t="s">
        <v>949</v>
      </c>
      <c r="J162" t="str">
        <f>_xlfn.CONCAT("""",VLOOKUP(B162,'Index Web'!A$3:L$234,5,FALSE),"""")</f>
        <v>"Precatecumenado"</v>
      </c>
      <c r="K162" t="s">
        <v>950</v>
      </c>
      <c r="L162" t="str">
        <f>_xlfn.CONCAT("[",VLOOKUP(B162,'Index Web'!A$3:N$234,14,FALSE),"]")</f>
        <v>["Vírgen María","Pascua","Pentecostés"]</v>
      </c>
      <c r="M162" t="s">
        <v>951</v>
      </c>
      <c r="N162" t="str">
        <f>_xlfn.CONCAT("""/resucito/src/index.html?canto=",VLOOKUP(B162,'Index Web'!A$3:N$234,13,FALSE),"""")</f>
        <v>"/resucito/src/index.html?canto=palomaincorrupta"</v>
      </c>
      <c r="O162" t="s">
        <v>952</v>
      </c>
      <c r="P162" t="str">
        <f>_xlfn.CONCAT("""",VLOOKUP(B162,'Index Web'!A$3:O$234,15,FALSE)," ",VLOOKUP(B162,'Index Web'!A$3:O$234,13,FALSE),"""","},")</f>
        <v>"paloma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c Dios te salve, maría, radiante como el sol. a ti suplican todos los hombres. a ti pedimos por la iglesia: dale nuevo vigor de gracia y santidad. a Dios te salve, maría  palomaincorrupta"},</v>
      </c>
      <c r="Q162" t="str">
        <f t="shared" si="2"/>
        <v>{id:160,title: "Paloma incorrupta", subtitle: "Kontákion (Romano el Meloda)", category: "Precatecumenado", moments: ["Vírgen María","Pascua","Pentecostés"], url: "/resucito/src/index.html?canto=palomaincorrupta", content: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c Dios te salve, maría, radiante como el sol. a ti suplican todos los hombres. a ti pedimos por la iglesia: dale nuevo vigor de gracia y santidad. a Dios te salve, maría  palomaincorrupta"},</v>
      </c>
    </row>
    <row r="163" spans="2:17" x14ac:dyDescent="0.35">
      <c r="B163" s="26">
        <v>131</v>
      </c>
      <c r="C163" t="s">
        <v>261</v>
      </c>
      <c r="D163">
        <f>VLOOKUP(B163,'Index Web'!A$3:L$234,2,FALSE)</f>
        <v>161</v>
      </c>
      <c r="E163" t="s">
        <v>947</v>
      </c>
      <c r="F163" t="str">
        <f>_xlfn.CONCAT("""",VLOOKUP(B163,'Index Web'!A$3:L$234,3,FALSE),"""")</f>
        <v>"Pentecostés"</v>
      </c>
      <c r="G163" t="s">
        <v>948</v>
      </c>
      <c r="H163" t="str">
        <f>_xlfn.CONCAT("""",VLOOKUP(B163,'Index Web'!A$3:L$234,4,FALSE),"""")</f>
        <v>"Hchos de los Apostoles 2,1-13 "</v>
      </c>
      <c r="I163" t="s">
        <v>949</v>
      </c>
      <c r="J163" t="str">
        <f>_xlfn.CONCAT("""",VLOOKUP(B163,'Index Web'!A$3:L$234,5,FALSE),"""")</f>
        <v>"Precatecumenado"</v>
      </c>
      <c r="K163" t="s">
        <v>950</v>
      </c>
      <c r="L163" t="str">
        <f>_xlfn.CONCAT("[",VLOOKUP(B163,'Index Web'!A$3:N$234,14,FALSE),"]")</f>
        <v>["Pascua","Pentecostés","Comunión"]</v>
      </c>
      <c r="M163" t="s">
        <v>951</v>
      </c>
      <c r="N163" t="str">
        <f>_xlfn.CONCAT("""/resucito/src/index.html?canto=",VLOOKUP(B163,'Index Web'!A$3:N$234,13,FALSE),"""")</f>
        <v>"/resucito/src/index.html?canto=pentecostes"</v>
      </c>
      <c r="O163" t="s">
        <v>952</v>
      </c>
      <c r="P163" t="str">
        <f>_xlfn.CONCAT("""",VLOOKUP(B163,'Index Web'!A$3:O$234,15,FALSE)," ",VLOOKUP(B163,'Index Web'!A$3:O$234,13,FALSE),"""","},")</f>
        <v>"Pentecostés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c. tenían un corazón como tú, como yo, que una mano de hielo oprimía, tenían los ojos llenos de lágrimas. pensaban sin duda en el amigo perdido, en la mujer dejada en la puerta de la casa, en la cruz levantada en la cima del monte. a. si sientes un soplo del cielo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pentecostes"},</v>
      </c>
      <c r="Q163" t="str">
        <f t="shared" si="2"/>
        <v>{id:161,title: "Pentecostés", subtitle: "Hchos de los Apostoles 2,1-13 ", category: "Precatecumenado", moments: ["Pascua","Pentecostés","Comunión"], url: "/resucito/src/index.html?canto=pentecostes", content: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c. tenían un corazón como tú, como yo, que una mano de hielo oprimía, tenían los ojos llenos de lágrimas. pensaban sin duda en el amigo perdido, en la mujer dejada en la puerta de la casa, en la cruz levantada en la cima del monte. a. si sientes un soplo del cielo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pentecostes"},</v>
      </c>
    </row>
    <row r="164" spans="2:17" x14ac:dyDescent="0.35">
      <c r="B164" s="29">
        <v>194</v>
      </c>
      <c r="C164" t="s">
        <v>261</v>
      </c>
      <c r="D164">
        <f>VLOOKUP(B164,'Index Web'!A$3:L$234,2,FALSE)</f>
        <v>162</v>
      </c>
      <c r="E164" t="s">
        <v>947</v>
      </c>
      <c r="F164" t="str">
        <f>_xlfn.CONCAT("""",VLOOKUP(B164,'Index Web'!A$3:L$234,3,FALSE),"""")</f>
        <v>"Plegaria eucarística ii Modelo I"</v>
      </c>
      <c r="G164" t="s">
        <v>948</v>
      </c>
      <c r="H164" t="str">
        <f>_xlfn.CONCAT("""",VLOOKUP(B164,'Index Web'!A$3:L$234,4,FALSE),"""")</f>
        <v>"Modelo I"</v>
      </c>
      <c r="I164" t="s">
        <v>949</v>
      </c>
      <c r="J164" t="str">
        <f>_xlfn.CONCAT("""",VLOOKUP(B164,'Index Web'!A$3:L$234,5,FALSE),"""")</f>
        <v>"Liturgia"</v>
      </c>
      <c r="K164" t="s">
        <v>950</v>
      </c>
      <c r="L164" t="str">
        <f>_xlfn.CONCAT("[",VLOOKUP(B164,'Index Web'!A$3:N$234,14,FALSE),"]")</f>
        <v>[""]</v>
      </c>
      <c r="M164" t="s">
        <v>951</v>
      </c>
      <c r="N164" t="str">
        <f>_xlfn.CONCAT("""/resucito/src/index.html?canto=",VLOOKUP(B164,'Index Web'!A$3:N$234,13,FALSE),"""")</f>
        <v>"/resucito/src/index.html?canto=plegariaeucaristicaiimodeloi"</v>
      </c>
      <c r="O164" t="s">
        <v>952</v>
      </c>
      <c r="P164" t="str">
        <f>_xlfn.CONCAT("""",VLOOKUP(B164,'Index Web'!A$3:O$234,15,FALSE)," ",VLOOKUP(B164,'Index Web'!A$3:O$234,13,FALSE),"""","},")</f>
        <v>"plegaria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plegariaeucaristicaiimodeloi"},</v>
      </c>
      <c r="Q164" t="str">
        <f t="shared" si="2"/>
        <v>{id:162,title: "Plegaria eucarística ii Modelo I", subtitle: "Modelo I", category: "Liturgia", moments: [""], url: "/resucito/src/index.html?canto=plegariaeucaristicaiimodeloi", content: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plegariaeucaristicaiimodeloi"},</v>
      </c>
    </row>
    <row r="165" spans="2:17" x14ac:dyDescent="0.35">
      <c r="B165" s="27">
        <v>197</v>
      </c>
      <c r="C165" t="s">
        <v>261</v>
      </c>
      <c r="D165">
        <f>VLOOKUP(B165,'Index Web'!A$3:L$234,2,FALSE)</f>
        <v>163</v>
      </c>
      <c r="E165" t="s">
        <v>947</v>
      </c>
      <c r="F165" t="str">
        <f>_xlfn.CONCAT("""",VLOOKUP(B165,'Index Web'!A$3:L$234,3,FALSE),"""")</f>
        <v>"Plegaria eucarística ii Modelo II"</v>
      </c>
      <c r="G165" t="s">
        <v>948</v>
      </c>
      <c r="H165" t="str">
        <f>_xlfn.CONCAT("""",VLOOKUP(B165,'Index Web'!A$3:L$234,4,FALSE),"""")</f>
        <v>"Modelo II (1987)"</v>
      </c>
      <c r="I165" t="s">
        <v>949</v>
      </c>
      <c r="J165" t="str">
        <f>_xlfn.CONCAT("""",VLOOKUP(B165,'Index Web'!A$3:L$234,5,FALSE),"""")</f>
        <v>"Liturgia"</v>
      </c>
      <c r="K165" t="s">
        <v>950</v>
      </c>
      <c r="L165" t="str">
        <f>_xlfn.CONCAT("[",VLOOKUP(B165,'Index Web'!A$3:N$234,14,FALSE),"]")</f>
        <v>[""]</v>
      </c>
      <c r="M165" t="s">
        <v>951</v>
      </c>
      <c r="N165" t="str">
        <f>_xlfn.CONCAT("""/resucito/src/index.html?canto=",VLOOKUP(B165,'Index Web'!A$3:N$234,13,FALSE),"""")</f>
        <v>"/resucito/src/index.html?canto=plegariaeucaristicaiimodeloii"</v>
      </c>
      <c r="O165" t="s">
        <v>952</v>
      </c>
      <c r="P165" t="str">
        <f>_xlfn.CONCAT("""",VLOOKUP(B165,'Index Web'!A$3:O$234,15,FALSE)," ",VLOOKUP(B165,'Index Web'!A$3:O$234,13,FALSE),"""","},")</f>
        <v>"plegaria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plegariaeucaristicaiimodeloii"},</v>
      </c>
      <c r="Q165" t="str">
        <f t="shared" si="2"/>
        <v>{id:163,title: "Plegaria eucarística ii Modelo II", subtitle: "Modelo II (1987)", category: "Liturgia", moments: [""], url: "/resucito/src/index.html?canto=plegariaeucaristicaiimodeloii", content: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plegariaeucaristicaiimodeloii"},</v>
      </c>
    </row>
    <row r="166" spans="2:17" x14ac:dyDescent="0.35">
      <c r="B166" s="29">
        <v>200</v>
      </c>
      <c r="C166" t="s">
        <v>261</v>
      </c>
      <c r="D166">
        <f>VLOOKUP(B166,'Index Web'!A$3:L$234,2,FALSE)</f>
        <v>164</v>
      </c>
      <c r="E166" t="s">
        <v>947</v>
      </c>
      <c r="F166" t="str">
        <f>_xlfn.CONCAT("""",VLOOKUP(B166,'Index Web'!A$3:L$234,3,FALSE),"""")</f>
        <v>"Plegaria eucarística iv "</v>
      </c>
      <c r="G166" t="s">
        <v>948</v>
      </c>
      <c r="H166" t="str">
        <f>_xlfn.CONCAT("""",VLOOKUP(B166,'Index Web'!A$3:L$234,4,FALSE),"""")</f>
        <v>"(1988)"</v>
      </c>
      <c r="I166" t="s">
        <v>949</v>
      </c>
      <c r="J166" t="str">
        <f>_xlfn.CONCAT("""",VLOOKUP(B166,'Index Web'!A$3:L$234,5,FALSE),"""")</f>
        <v>"Liturgia"</v>
      </c>
      <c r="K166" t="s">
        <v>950</v>
      </c>
      <c r="L166" t="str">
        <f>_xlfn.CONCAT("[",VLOOKUP(B166,'Index Web'!A$3:N$234,14,FALSE),"]")</f>
        <v>[""]</v>
      </c>
      <c r="M166" t="s">
        <v>951</v>
      </c>
      <c r="N166" t="str">
        <f>_xlfn.CONCAT("""/resucito/src/index.html?canto=",VLOOKUP(B166,'Index Web'!A$3:N$234,13,FALSE),"""")</f>
        <v>"/resucito/src/index.html?canto=plegariaeucaristicaiv"</v>
      </c>
      <c r="O166" t="s">
        <v>952</v>
      </c>
      <c r="P166" t="str">
        <f>_xlfn.CONCAT("""",VLOOKUP(B166,'Index Web'!A$3:O$234,15,FALSE)," ",VLOOKUP(B166,'Index Web'!A$3:O$234,13,FALSE),"""","},")</f>
        <v>"plegaria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n/., de nuestro obispo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plegariaeucaristicaiv"},</v>
      </c>
      <c r="Q166" t="str">
        <f t="shared" si="2"/>
        <v>{id:164,title: "Plegaria eucarística iv ", subtitle: "(1988)", category: "Liturgia", moments: [""], url: "/resucito/src/index.html?canto=plegariaeucaristicaiv", content: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n/., de nuestro obispo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plegariaeucaristicaiv"},</v>
      </c>
    </row>
    <row r="167" spans="2:17" x14ac:dyDescent="0.35">
      <c r="B167" s="26">
        <v>132</v>
      </c>
      <c r="C167" t="s">
        <v>261</v>
      </c>
      <c r="D167">
        <f>VLOOKUP(B167,'Index Web'!A$3:L$234,2,FALSE)</f>
        <v>165</v>
      </c>
      <c r="E167" t="s">
        <v>947</v>
      </c>
      <c r="F167" t="str">
        <f>_xlfn.CONCAT("""",VLOOKUP(B167,'Index Web'!A$3:L$234,3,FALSE),"""")</f>
        <v>"Por el amor de mis amigos"</v>
      </c>
      <c r="G167" t="s">
        <v>948</v>
      </c>
      <c r="H167" t="str">
        <f>_xlfn.CONCAT("""",VLOOKUP(B167,'Index Web'!A$3:L$234,4,FALSE),"""")</f>
        <v>"Salmo 122 (121) - Melodía hebraica "</v>
      </c>
      <c r="I167" t="s">
        <v>949</v>
      </c>
      <c r="J167" t="str">
        <f>_xlfn.CONCAT("""",VLOOKUP(B167,'Index Web'!A$3:L$234,5,FALSE),"""")</f>
        <v>"Precatecumenado"</v>
      </c>
      <c r="K167" t="s">
        <v>950</v>
      </c>
      <c r="L167" t="str">
        <f>_xlfn.CONCAT("[",VLOOKUP(B167,'Index Web'!A$3:N$234,14,FALSE),"]")</f>
        <v>["Paz","Antiguo Testamento"]</v>
      </c>
      <c r="M167" t="s">
        <v>951</v>
      </c>
      <c r="N167" t="str">
        <f>_xlfn.CONCAT("""/resucito/src/index.html?canto=",VLOOKUP(B167,'Index Web'!A$3:N$234,13,FALSE),"""")</f>
        <v>"/resucito/src/index.html?canto=porelamordemisamigos"</v>
      </c>
      <c r="O167" t="s">
        <v>952</v>
      </c>
      <c r="P167" t="str">
        <f>_xlfn.CONCAT("""",VLOOKUP(B167,'Index Web'!A$3:O$234,15,FALSE)," ",VLOOKUP(B167,'Index Web'!A$3:O$234,13,FALSE),"""","},")</f>
        <v>"por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c por el amor . .. paz contigo. c pedid la paz, pedid la paz para jerusalén: a. que sea la paz, que sea la paz, con todos los que te aman. a jerusalén, jerusalén  a la lalalalala, la lalalalala, la la lalala. la lalalalala, la lalalalala, la la lalal porelamordemisamigos"},</v>
      </c>
      <c r="Q167" t="str">
        <f t="shared" si="2"/>
        <v>{id:165,title: "Por el amor de mis amigos", subtitle: "Salmo 122 (121) - Melodía hebraica ", category: "Precatecumenado", moments: ["Paz","Antiguo Testamento"], url: "/resucito/src/index.html?canto=porelamordemisamigos", content: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c por el amor . .. paz contigo. c pedid la paz, pedid la paz para jerusalén: a. que sea la paz, que sea la paz, con todos los que te aman. a jerusalén, jerusalén  a la lalalalala, la lalalalala, la la lalala. la lalalalala, la lalalalala, la la lalal porelamordemisamigos"},</v>
      </c>
    </row>
    <row r="168" spans="2:17" x14ac:dyDescent="0.35">
      <c r="B168" s="25">
        <v>133</v>
      </c>
      <c r="C168" t="s">
        <v>261</v>
      </c>
      <c r="D168">
        <f>VLOOKUP(B168,'Index Web'!A$3:L$234,2,FALSE)</f>
        <v>166</v>
      </c>
      <c r="E168" t="s">
        <v>947</v>
      </c>
      <c r="F168" t="str">
        <f>_xlfn.CONCAT("""",VLOOKUP(B168,'Index Web'!A$3:L$234,3,FALSE),"""")</f>
        <v>"Por qué esta noche es diferente"</v>
      </c>
      <c r="G168" t="s">
        <v>948</v>
      </c>
      <c r="H168" t="str">
        <f>_xlfn.CONCAT("""",VLOOKUP(B168,'Index Web'!A$3:L$234,4,FALSE),"""")</f>
        <v>"Haggadá de Pesaj - Melodía hebraica"</v>
      </c>
      <c r="I168" t="s">
        <v>949</v>
      </c>
      <c r="J168" t="str">
        <f>_xlfn.CONCAT("""",VLOOKUP(B168,'Index Web'!A$3:L$234,5,FALSE),"""")</f>
        <v>"Precatecumenado"</v>
      </c>
      <c r="K168" t="s">
        <v>950</v>
      </c>
      <c r="L168" t="str">
        <f>_xlfn.CONCAT("[",VLOOKUP(B168,'Index Web'!A$3:N$234,14,FALSE),"]")</f>
        <v>["Pascua","Pentecostés","Niños"]</v>
      </c>
      <c r="M168" t="s">
        <v>951</v>
      </c>
      <c r="N168" t="str">
        <f>_xlfn.CONCAT("""/resucito/src/index.html?canto=",VLOOKUP(B168,'Index Web'!A$3:N$234,13,FALSE),"""")</f>
        <v>"/resucito/src/index.html?canto=porqueestanocheesdiferente"</v>
      </c>
      <c r="O168" t="s">
        <v>952</v>
      </c>
      <c r="P168" t="str">
        <f>_xlfn.CONCAT("""",VLOOKUP(B168,'Index Web'!A$3:O$234,15,FALSE)," ",VLOOKUP(B168,'Index Web'!A$3:O$234,13,FALSE),"""","},")</f>
        <v>"¿por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porqueestanocheesdiferente"},</v>
      </c>
      <c r="Q168" t="str">
        <f t="shared" si="2"/>
        <v>{id:166,title: "Por qué esta noche es diferente", subtitle: "Haggadá de Pesaj - Melodía hebraica", category: "Precatecumenado", moments: ["Pascua","Pentecostés","Niños"], url: "/resucito/src/index.html?canto=porqueestanocheesdiferente", content: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porqueestanocheesdiferente"},</v>
      </c>
    </row>
    <row r="169" spans="2:17" x14ac:dyDescent="0.35">
      <c r="B169" s="26">
        <v>134</v>
      </c>
      <c r="C169" t="s">
        <v>261</v>
      </c>
      <c r="D169">
        <f>VLOOKUP(B169,'Index Web'!A$3:L$234,2,FALSE)</f>
        <v>167</v>
      </c>
      <c r="E169" t="s">
        <v>947</v>
      </c>
      <c r="F169" t="str">
        <f>_xlfn.CONCAT("""",VLOOKUP(B169,'Index Web'!A$3:L$234,3,FALSE),"""")</f>
        <v>"Por qué las gentes conjuran"</v>
      </c>
      <c r="G169" t="s">
        <v>948</v>
      </c>
      <c r="H169" t="str">
        <f>_xlfn.CONCAT("""",VLOOKUP(B169,'Index Web'!A$3:L$234,4,FALSE),"""")</f>
        <v>"Salmo 2"</v>
      </c>
      <c r="I169" t="s">
        <v>949</v>
      </c>
      <c r="J169" t="str">
        <f>_xlfn.CONCAT("""",VLOOKUP(B169,'Index Web'!A$3:L$234,5,FALSE),"""")</f>
        <v>"Precatecumenado"</v>
      </c>
      <c r="K169" t="s">
        <v>950</v>
      </c>
      <c r="L169" t="str">
        <f>_xlfn.CONCAT("[",VLOOKUP(B169,'Index Web'!A$3:N$234,14,FALSE),"]")</f>
        <v>["Cuaresma","Antiguo Testamento"]</v>
      </c>
      <c r="M169" t="s">
        <v>951</v>
      </c>
      <c r="N169" t="str">
        <f>_xlfn.CONCAT("""/resucito/src/index.html?canto=",VLOOKUP(B169,'Index Web'!A$3:N$234,13,FALSE),"""")</f>
        <v>"/resucito/src/index.html?canto=porquelasgentesconjuran"</v>
      </c>
      <c r="O169" t="s">
        <v>952</v>
      </c>
      <c r="P169" t="str">
        <f>_xlfn.CONCAT("""",VLOOKUP(B169,'Index Web'!A$3:O$234,15,FALSE)," ",VLOOKUP(B169,'Index Web'!A$3:O$234,13,FALSE),"""","},")</f>
        <v>"¿por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c. y ahora, soberanos, sed sensatos, instruíos, jueces de la tierra. servid al señor con temor, y con temblor exultad. no sea que se irrite y perezcáis en el camino porque de pronto se enciende su ira. ¡mas dichoso el que se refugia en él! a. «porque yo le he constituido  porquelasgentesconjuran"},</v>
      </c>
      <c r="Q169" t="str">
        <f t="shared" si="2"/>
        <v>{id:167,title: "Por qué las gentes conjuran", subtitle: "Salmo 2", category: "Precatecumenado", moments: ["Cuaresma","Antiguo Testamento"], url: "/resucito/src/index.html?canto=porquelasgentesconjuran", content: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c. y ahora, soberanos, sed sensatos, instruíos, jueces de la tierra. servid al señor con temor, y con temblor exultad. no sea que se irrite y perezcáis en el camino porque de pronto se enciende su ira. ¡mas dichoso el que se refugia en él! a. «porque yo le he constituido  porquelasgentesconjuran"},</v>
      </c>
    </row>
    <row r="170" spans="2:17" x14ac:dyDescent="0.35">
      <c r="B170" s="25">
        <v>135</v>
      </c>
      <c r="C170" t="s">
        <v>261</v>
      </c>
      <c r="D170">
        <f>VLOOKUP(B170,'Index Web'!A$3:L$234,2,FALSE)</f>
        <v>168</v>
      </c>
      <c r="E170" t="s">
        <v>947</v>
      </c>
      <c r="F170" t="str">
        <f>_xlfn.CONCAT("""",VLOOKUP(B170,'Index Web'!A$3:L$234,3,FALSE),"""")</f>
        <v>"Porque mi yugo es suave"</v>
      </c>
      <c r="G170" t="s">
        <v>948</v>
      </c>
      <c r="H170" t="str">
        <f>_xlfn.CONCAT("""",VLOOKUP(B170,'Index Web'!A$3:L$234,4,FALSE),"""")</f>
        <v>"Mateo 11,28ss"</v>
      </c>
      <c r="I170" t="s">
        <v>949</v>
      </c>
      <c r="J170" t="str">
        <f>_xlfn.CONCAT("""",VLOOKUP(B170,'Index Web'!A$3:L$234,5,FALSE),"""")</f>
        <v>"Precatecumenado"</v>
      </c>
      <c r="K170" t="s">
        <v>950</v>
      </c>
      <c r="L170" t="str">
        <f>_xlfn.CONCAT("[",VLOOKUP(B170,'Index Web'!A$3:N$234,14,FALSE),"]")</f>
        <v>["Cuaresma","Nuevo Testamento"]</v>
      </c>
      <c r="M170" t="s">
        <v>951</v>
      </c>
      <c r="N170" t="str">
        <f>_xlfn.CONCAT("""/resucito/src/index.html?canto=",VLOOKUP(B170,'Index Web'!A$3:N$234,13,FALSE),"""")</f>
        <v>"/resucito/src/index.html?canto=porquemiyugoessuave"</v>
      </c>
      <c r="O170" t="s">
        <v>952</v>
      </c>
      <c r="P170" t="str">
        <f>_xlfn.CONCAT("""",VLOOKUP(B170,'Index Web'!A$3:O$234,15,FALSE)," ",VLOOKUP(B170,'Index Web'!A$3:O$234,13,FALSE),"""","},")</f>
        <v>"porque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porquemiyugoessuave"},</v>
      </c>
      <c r="Q170" t="str">
        <f t="shared" si="2"/>
        <v>{id:168,title: "Porque mi yugo es suave", subtitle: "Mateo 11,28ss", category: "Precatecumenado", moments: ["Cuaresma","Nuevo Testamento"], url: "/resucito/src/index.html?canto=porquemiyugoessuave", content: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porquemiyugoessuave"},</v>
      </c>
    </row>
    <row r="171" spans="2:17" x14ac:dyDescent="0.35">
      <c r="B171" s="27">
        <v>204</v>
      </c>
      <c r="C171" t="s">
        <v>261</v>
      </c>
      <c r="D171">
        <f>VLOOKUP(B171,'Index Web'!A$3:L$234,2,FALSE)</f>
        <v>169</v>
      </c>
      <c r="E171" t="s">
        <v>947</v>
      </c>
      <c r="F171" t="str">
        <f>_xlfn.CONCAT("""",VLOOKUP(B171,'Index Web'!A$3:L$234,3,FALSE),"""")</f>
        <v>"Prefacio para Adviento y Navidad"</v>
      </c>
      <c r="G171" t="s">
        <v>948</v>
      </c>
      <c r="H171" t="str">
        <f>_xlfn.CONCAT("""",VLOOKUP(B171,'Index Web'!A$3:L$234,4,FALSE),"""")</f>
        <v>"Prefacio IV de Adviento*"</v>
      </c>
      <c r="I171" t="s">
        <v>949</v>
      </c>
      <c r="J171" t="str">
        <f>_xlfn.CONCAT("""",VLOOKUP(B171,'Index Web'!A$3:L$234,5,FALSE),"""")</f>
        <v>"Liturgia"</v>
      </c>
      <c r="K171" t="s">
        <v>950</v>
      </c>
      <c r="L171" t="str">
        <f>_xlfn.CONCAT("[",VLOOKUP(B171,'Index Web'!A$3:N$234,14,FALSE),"]")</f>
        <v>["Adviento","Navidad"]</v>
      </c>
      <c r="M171" t="s">
        <v>951</v>
      </c>
      <c r="N171" t="str">
        <f>_xlfn.CONCAT("""/resucito/src/index.html?canto=",VLOOKUP(B171,'Index Web'!A$3:N$234,13,FALSE),"""")</f>
        <v>"/resucito/src/index.html?canto=prefacioparaadvientoynavidad"</v>
      </c>
      <c r="O171" t="s">
        <v>952</v>
      </c>
      <c r="P171" t="str">
        <f>_xlfn.CONCAT("""",VLOOKUP(B171,'Index Web'!A$3:O$234,15,FALSE)," ",VLOOKUP(B171,'Index Web'!A$3:O$234,13,FALSE),"""","},")</f>
        <v>"prefacio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prefacioparaadvientoynavidad"},</v>
      </c>
      <c r="Q171" t="str">
        <f t="shared" si="2"/>
        <v>{id:169,title: "Prefacio para Adviento y Navidad", subtitle: "Prefacio IV de Adviento*", category: "Liturgia", moments: ["Adviento","Navidad"], url: "/resucito/src/index.html?canto=prefacioparaadvientoynavidad", content: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prefacioparaadvientoynavidad"},</v>
      </c>
    </row>
    <row r="172" spans="2:17" x14ac:dyDescent="0.35">
      <c r="B172" s="29">
        <v>205</v>
      </c>
      <c r="C172" t="s">
        <v>261</v>
      </c>
      <c r="D172">
        <f>VLOOKUP(B172,'Index Web'!A$3:L$234,2,FALSE)</f>
        <v>170</v>
      </c>
      <c r="E172" t="s">
        <v>947</v>
      </c>
      <c r="F172" t="str">
        <f>_xlfn.CONCAT("""",VLOOKUP(B172,'Index Web'!A$3:L$234,3,FALSE),"""")</f>
        <v>"Prefacio para el tiempo Pascual"</v>
      </c>
      <c r="G172" t="s">
        <v>948</v>
      </c>
      <c r="H172" t="str">
        <f>_xlfn.CONCAT("""",VLOOKUP(B172,'Index Web'!A$3:L$234,4,FALSE),"""")</f>
        <v>"Prefacio I de Pascua*"</v>
      </c>
      <c r="I172" t="s">
        <v>949</v>
      </c>
      <c r="J172" t="str">
        <f>_xlfn.CONCAT("""",VLOOKUP(B172,'Index Web'!A$3:L$234,5,FALSE),"""")</f>
        <v>"Liturgia"</v>
      </c>
      <c r="K172" t="s">
        <v>950</v>
      </c>
      <c r="L172" t="str">
        <f>_xlfn.CONCAT("[",VLOOKUP(B172,'Index Web'!A$3:N$234,14,FALSE),"]")</f>
        <v>["Pascua"]</v>
      </c>
      <c r="M172" t="s">
        <v>951</v>
      </c>
      <c r="N172" t="str">
        <f>_xlfn.CONCAT("""/resucito/src/index.html?canto=",VLOOKUP(B172,'Index Web'!A$3:N$234,13,FALSE),"""")</f>
        <v>"/resucito/src/index.html?canto=prefacioparaeltiempopascual"</v>
      </c>
      <c r="O172" t="s">
        <v>952</v>
      </c>
      <c r="P172" t="str">
        <f>_xlfn.CONCAT("""",VLOOKUP(B172,'Index Web'!A$3:O$234,15,FALSE)," ",VLOOKUP(B172,'Index Web'!A$3:O$234,13,FALSE),"""","},")</f>
        <v>"prefacio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prefacioparaeltiempopascual"},</v>
      </c>
      <c r="Q172" t="str">
        <f t="shared" si="2"/>
        <v>{id:170,title: "Prefacio para el tiempo Pascual", subtitle: "Prefacio I de Pascua*", category: "Liturgia", moments: ["Pascua"], url: "/resucito/src/index.html?canto=prefacioparaeltiempopascual", content: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prefacioparaeltiempopascual"},</v>
      </c>
    </row>
    <row r="173" spans="2:17" x14ac:dyDescent="0.35">
      <c r="B173" s="27">
        <v>206</v>
      </c>
      <c r="C173" t="s">
        <v>261</v>
      </c>
      <c r="D173">
        <f>VLOOKUP(B173,'Index Web'!A$3:L$234,2,FALSE)</f>
        <v>171</v>
      </c>
      <c r="E173" t="s">
        <v>947</v>
      </c>
      <c r="F173" t="str">
        <f>_xlfn.CONCAT("""",VLOOKUP(B173,'Index Web'!A$3:L$234,3,FALSE),"""")</f>
        <v>"Pregón Pascual"</v>
      </c>
      <c r="G173" t="s">
        <v>948</v>
      </c>
      <c r="H173" t="str">
        <f>_xlfn.CONCAT("""",VLOOKUP(B173,'Index Web'!A$3:L$234,4,FALSE),"""")</f>
        <v>"«Exsultet»"</v>
      </c>
      <c r="I173" t="s">
        <v>949</v>
      </c>
      <c r="J173" t="str">
        <f>_xlfn.CONCAT("""",VLOOKUP(B173,'Index Web'!A$3:L$234,5,FALSE),"""")</f>
        <v>"Liturgia"</v>
      </c>
      <c r="K173" t="s">
        <v>950</v>
      </c>
      <c r="L173" t="str">
        <f>_xlfn.CONCAT("[",VLOOKUP(B173,'Index Web'!A$3:N$234,14,FALSE),"]")</f>
        <v>["Pascua"]</v>
      </c>
      <c r="M173" t="s">
        <v>951</v>
      </c>
      <c r="N173" t="str">
        <f>_xlfn.CONCAT("""/resucito/src/index.html?canto=",VLOOKUP(B173,'Index Web'!A$3:N$234,13,FALSE),"""")</f>
        <v>"/resucito/src/index.html?canto=pregonpascual"</v>
      </c>
      <c r="O173" t="s">
        <v>952</v>
      </c>
      <c r="P173" t="str">
        <f>_xlfn.CONCAT("""",VLOOKUP(B173,'Index Web'!A$3:O$234,15,FALSE)," ",VLOOKUP(B173,'Index Web'!A$3:O$234,13,FALSE),"""","},")</f>
        <v>"pregón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pregonpascual"},</v>
      </c>
      <c r="Q173" t="str">
        <f t="shared" si="2"/>
        <v>{id:171,title: "Pregón Pascual", subtitle: "«Exsultet»", category: "Liturgia", moments: ["Pascua"], url: "/resucito/src/index.html?canto=pregonpascual", content: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pregonpascual"},</v>
      </c>
    </row>
    <row r="174" spans="2:17" x14ac:dyDescent="0.35">
      <c r="B174" s="25">
        <v>136</v>
      </c>
      <c r="C174" t="s">
        <v>261</v>
      </c>
      <c r="D174">
        <f>VLOOKUP(B174,'Index Web'!A$3:L$234,2,FALSE)</f>
        <v>172</v>
      </c>
      <c r="E174" t="s">
        <v>947</v>
      </c>
      <c r="F174" t="str">
        <f>_xlfn.CONCAT("""",VLOOKUP(B174,'Index Web'!A$3:L$234,3,FALSE),"""")</f>
        <v>"Qué amables son tus moradas"</v>
      </c>
      <c r="G174" t="s">
        <v>948</v>
      </c>
      <c r="H174" t="str">
        <f>_xlfn.CONCAT("""",VLOOKUP(B174,'Index Web'!A$3:L$234,4,FALSE),"""")</f>
        <v>"Salmo 84 (83)"</v>
      </c>
      <c r="I174" t="s">
        <v>949</v>
      </c>
      <c r="J174" t="str">
        <f>_xlfn.CONCAT("""",VLOOKUP(B174,'Index Web'!A$3:L$234,5,FALSE),"""")</f>
        <v>"Precatecumenado"</v>
      </c>
      <c r="K174" t="s">
        <v>950</v>
      </c>
      <c r="L174" t="str">
        <f>_xlfn.CONCAT("[",VLOOKUP(B174,'Index Web'!A$3:N$234,14,FALSE),"]")</f>
        <v>["Cuaresma","Entrada","Antiguo Testamento"]</v>
      </c>
      <c r="M174" t="s">
        <v>951</v>
      </c>
      <c r="N174" t="str">
        <f>_xlfn.CONCAT("""/resucito/src/index.html?canto=",VLOOKUP(B174,'Index Web'!A$3:N$234,13,FALSE),"""")</f>
        <v>"/resucito/src/index.html?canto=queamablessontusmoradas"</v>
      </c>
      <c r="O174" t="s">
        <v>952</v>
      </c>
      <c r="P174" t="str">
        <f>_xlfn.CONCAT("""",VLOOKUP(B174,'Index Web'!A$3:O$234,15,FALSE)," ",VLOOKUP(B174,'Index Web'!A$3:O$234,13,FALSE),"""","},")</f>
        <v>"¡qué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a. dichosos los que viven   el santo viaje. queamablessontusmoradas"},</v>
      </c>
      <c r="Q174" t="str">
        <f t="shared" si="2"/>
        <v>{id:172,title: "Qué amables son tus moradas", subtitle: "Salmo 84 (83)", category: "Precatecumenado", moments: ["Cuaresma","Entrada","Antiguo Testamento"], url: "/resucito/src/index.html?canto=queamablessontusmoradas", content: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a. dichosos los que viven   el santo viaje. queamablessontusmoradas"},</v>
      </c>
    </row>
    <row r="175" spans="2:17" x14ac:dyDescent="0.35">
      <c r="B175" s="26">
        <v>137</v>
      </c>
      <c r="C175" t="s">
        <v>261</v>
      </c>
      <c r="D175">
        <f>VLOOKUP(B175,'Index Web'!A$3:L$234,2,FALSE)</f>
        <v>173</v>
      </c>
      <c r="E175" t="s">
        <v>947</v>
      </c>
      <c r="F175" t="str">
        <f>_xlfn.CONCAT("""",VLOOKUP(B175,'Index Web'!A$3:L$234,3,FALSE),"""")</f>
        <v>"Qué estupendo, qué alegría "</v>
      </c>
      <c r="G175" t="s">
        <v>948</v>
      </c>
      <c r="H175" t="str">
        <f>_xlfn.CONCAT("""",VLOOKUP(B175,'Index Web'!A$3:L$234,4,FALSE),"""")</f>
        <v>"Salmo 133 (132)"</v>
      </c>
      <c r="I175" t="s">
        <v>949</v>
      </c>
      <c r="J175" t="str">
        <f>_xlfn.CONCAT("""",VLOOKUP(B175,'Index Web'!A$3:L$234,5,FALSE),"""")</f>
        <v>"Precatecumenado"</v>
      </c>
      <c r="K175" t="s">
        <v>950</v>
      </c>
      <c r="L175" t="str">
        <f>_xlfn.CONCAT("[",VLOOKUP(B175,'Index Web'!A$3:N$234,14,FALSE),"]")</f>
        <v>["Antiguo Testamento","Paz"]</v>
      </c>
      <c r="M175" t="s">
        <v>951</v>
      </c>
      <c r="N175" t="str">
        <f>_xlfn.CONCAT("""/resucito/src/index.html?canto=",VLOOKUP(B175,'Index Web'!A$3:N$234,13,FALSE),"""")</f>
        <v>"/resucito/src/index.html?canto=queestupendoquealegria"</v>
      </c>
      <c r="O175" t="s">
        <v>952</v>
      </c>
      <c r="P175" t="str">
        <f>_xlfn.CONCAT("""",VLOOKUP(B175,'Index Web'!A$3:O$234,15,FALSE)," ",VLOOKUP(B175,'Index Web'!A$3:O$234,13,FALSE),"""","},")</f>
        <v>"¡qué estupendo, qué alegría!: sal 133 (132): ¡qué estupendo, qué alegría! ¡los hermanos siempre unidos! es como ungüento que desciende por la barba, por la barba de aarón. a. es como ungüento que desciende por la barba, por la barba de aarón. a. ¡qué estupendo, qué alegría  c. como rocío que desciende del hermón sobre el monte de sión, a. como rocío que desciende del hermón sobre el monte de sión. a. ¡qué estupendo, qué alegría  c. nos bendice el señor desde lo alto, la vida nos da eternamente, a. nos bendice el señor desde lo alto, la vida nos da eternamente. a. ¡qué estupendo, qué alegria. queestupendoquealegria"},</v>
      </c>
      <c r="Q175" t="str">
        <f t="shared" si="2"/>
        <v>{id:173,title: "Qué estupendo, qué alegría ", subtitle: "Salmo 133 (132)", category: "Precatecumenado", moments: ["Antiguo Testamento","Paz"], url: "/resucito/src/index.html?canto=queestupendoquealegria", content: "¡qué estupendo, qué alegría!: sal 133 (132): ¡qué estupendo, qué alegría! ¡los hermanos siempre unidos! es como ungüento que desciende por la barba, por la barba de aarón. a. es como ungüento que desciende por la barba, por la barba de aarón. a. ¡qué estupendo, qué alegría  c. como rocío que desciende del hermón sobre el monte de sión, a. como rocío que desciende del hermón sobre el monte de sión. a. ¡qué estupendo, qué alegría  c. nos bendice el señor desde lo alto, la vida nos da eternamente, a. nos bendice el señor desde lo alto, la vida nos da eternamente. a. ¡qué estupendo, qué alegria. queestupendoquealegria"},</v>
      </c>
    </row>
    <row r="176" spans="2:17" x14ac:dyDescent="0.35">
      <c r="B176" s="25">
        <v>138</v>
      </c>
      <c r="C176" t="s">
        <v>261</v>
      </c>
      <c r="D176">
        <f>VLOOKUP(B176,'Index Web'!A$3:L$234,2,FALSE)</f>
        <v>174</v>
      </c>
      <c r="E176" t="s">
        <v>947</v>
      </c>
      <c r="F176" t="str">
        <f>_xlfn.CONCAT("""",VLOOKUP(B176,'Index Web'!A$3:L$234,3,FALSE),"""")</f>
        <v>"Quién es esta que sube del desierto"</v>
      </c>
      <c r="G176" t="s">
        <v>948</v>
      </c>
      <c r="H176" t="str">
        <f>_xlfn.CONCAT("""",VLOOKUP(B176,'Index Web'!A$3:L$234,4,FALSE),"""")</f>
        <v>"Cantar de los Cantares 8,5-7"</v>
      </c>
      <c r="I176" t="s">
        <v>949</v>
      </c>
      <c r="J176" t="str">
        <f>_xlfn.CONCAT("""",VLOOKUP(B176,'Index Web'!A$3:L$234,5,FALSE),"""")</f>
        <v>"Precatecumenado"</v>
      </c>
      <c r="K176" t="s">
        <v>950</v>
      </c>
      <c r="L176" t="str">
        <f>_xlfn.CONCAT("[",VLOOKUP(B176,'Index Web'!A$3:N$234,14,FALSE),"]")</f>
        <v>["Pascua","Pentecostés","Comunión","Final","Antiguo Testamento"]</v>
      </c>
      <c r="M176" t="s">
        <v>951</v>
      </c>
      <c r="N176" t="str">
        <f>_xlfn.CONCAT("""/resucito/src/index.html?canto=",VLOOKUP(B176,'Index Web'!A$3:N$234,13,FALSE),"""")</f>
        <v>"/resucito/src/index.html?canto=quienesestaquesubedeldesierto"</v>
      </c>
      <c r="O176" t="s">
        <v>952</v>
      </c>
      <c r="P176" t="str">
        <f>_xlfn.CONCAT("""",VLOOKUP(B176,'Index Web'!A$3:O$234,15,FALSE)," ",VLOOKUP(B176,'Index Web'!A$3:O$234,13,FALSE),"""","},")</f>
        <v>"¿quién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quienesestaquesubedeldesierto"},</v>
      </c>
      <c r="Q176" t="str">
        <f t="shared" si="2"/>
        <v>{id:174,title: "Quién es esta que sube del desierto", subtitle: "Cantar de los Cantares 8,5-7", category: "Precatecumenado", moments: ["Pascua","Pentecostés","Comunión","Final","Antiguo Testamento"], url: "/resucito/src/index.html?canto=quienesestaquesubedeldesierto", content: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quienesestaquesubedeldesierto"},</v>
      </c>
    </row>
    <row r="177" spans="2:17" x14ac:dyDescent="0.35">
      <c r="B177" s="26">
        <v>139</v>
      </c>
      <c r="C177" t="s">
        <v>261</v>
      </c>
      <c r="D177">
        <f>VLOOKUP(B177,'Index Web'!A$3:L$234,2,FALSE)</f>
        <v>175</v>
      </c>
      <c r="E177" t="s">
        <v>947</v>
      </c>
      <c r="F177" t="str">
        <f>_xlfn.CONCAT("""",VLOOKUP(B177,'Index Web'!A$3:L$234,3,FALSE),"""")</f>
        <v>"Quién nos separará"</v>
      </c>
      <c r="G177" t="s">
        <v>948</v>
      </c>
      <c r="H177" t="str">
        <f>_xlfn.CONCAT("""",VLOOKUP(B177,'Index Web'!A$3:L$234,4,FALSE),"""")</f>
        <v>"Romanos 8,34-39"</v>
      </c>
      <c r="I177" t="s">
        <v>949</v>
      </c>
      <c r="J177" t="str">
        <f>_xlfn.CONCAT("""",VLOOKUP(B177,'Index Web'!A$3:L$234,5,FALSE),"""")</f>
        <v>"Precatecumenado"</v>
      </c>
      <c r="K177" t="s">
        <v>950</v>
      </c>
      <c r="L177" t="str">
        <f>_xlfn.CONCAT("[",VLOOKUP(B177,'Index Web'!A$3:N$234,14,FALSE),"]")</f>
        <v>["Cuaresma","Comunión","Nuevo Testamento"]</v>
      </c>
      <c r="M177" t="s">
        <v>951</v>
      </c>
      <c r="N177" t="str">
        <f>_xlfn.CONCAT("""/resucito/src/index.html?canto=",VLOOKUP(B177,'Index Web'!A$3:N$234,13,FALSE),"""")</f>
        <v>"/resucito/src/index.html?canto=quiennosseparara"</v>
      </c>
      <c r="O177" t="s">
        <v>952</v>
      </c>
      <c r="P177" t="str">
        <f>_xlfn.CONCAT("""",VLOOKUP(B177,'Index Web'!A$3:O$234,15,FALSE)," ",VLOOKUP(B177,'Index Web'!A$3:O$234,13,FALSE),"""","},")</f>
        <v>"¿quién nos separará? romanos 8,34-39 ¿quién nos separará, quién nos separará, del amor de Dios? c ¿acaso cristo jesús, el que murió, más aún el que resucitó, el que a la derecha de Dios intercede por nosotros? a ¿quién nos separará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quiennosseparara"},</v>
      </c>
      <c r="Q177" t="str">
        <f t="shared" si="2"/>
        <v>{id:175,title: "Quién nos separará", subtitle: "Romanos 8,34-39", category: "Precatecumenado", moments: ["Cuaresma","Comunión","Nuevo Testamento"], url: "/resucito/src/index.html?canto=quiennosseparara", content: "¿quién nos separará? romanos 8,34-39 ¿quién nos separará, quién nos separará, del amor de Dios? c ¿acaso cristo jesús, el que murió, más aún el que resucitó, el que a la derecha de Dios intercede por nosotros? a ¿quién nos separará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quiennosseparara"},</v>
      </c>
    </row>
    <row r="178" spans="2:17" x14ac:dyDescent="0.35">
      <c r="B178" s="25">
        <v>140</v>
      </c>
      <c r="C178" t="s">
        <v>261</v>
      </c>
      <c r="D178">
        <f>VLOOKUP(B178,'Index Web'!A$3:L$234,2,FALSE)</f>
        <v>176</v>
      </c>
      <c r="E178" t="s">
        <v>947</v>
      </c>
      <c r="F178" t="str">
        <f>_xlfn.CONCAT("""",VLOOKUP(B178,'Index Web'!A$3:L$234,3,FALSE),"""")</f>
        <v>"Quiero andar, madre, a Jerusalén"</v>
      </c>
      <c r="G178" t="s">
        <v>948</v>
      </c>
      <c r="H178" t="str">
        <f>_xlfn.CONCAT("""",VLOOKUP(B178,'Index Web'!A$3:L$234,4,FALSE),"""")</f>
        <v>"Canto sefardí"</v>
      </c>
      <c r="I178" t="s">
        <v>949</v>
      </c>
      <c r="J178" t="str">
        <f>_xlfn.CONCAT("""",VLOOKUP(B178,'Index Web'!A$3:L$234,5,FALSE),"""")</f>
        <v>"Precatecumenado"</v>
      </c>
      <c r="K178" t="s">
        <v>950</v>
      </c>
      <c r="L178" t="str">
        <f>_xlfn.CONCAT("[",VLOOKUP(B178,'Index Web'!A$3:N$234,14,FALSE),"]")</f>
        <v>["Pascua","Pentecostés","Final"]</v>
      </c>
      <c r="M178" t="s">
        <v>951</v>
      </c>
      <c r="N178" t="str">
        <f>_xlfn.CONCAT("""/resucito/src/index.html?canto=",VLOOKUP(B178,'Index Web'!A$3:N$234,13,FALSE),"""")</f>
        <v>"/resucito/src/index.html?canto=quieroandarmadreajerusalen"</v>
      </c>
      <c r="O178" t="s">
        <v>952</v>
      </c>
      <c r="P178" t="str">
        <f>_xlfn.CONCAT("""",VLOOKUP(B178,'Index Web'!A$3:O$234,15,FALSE)," ",VLOOKUP(B178,'Index Web'!A$3:O$234,13,FALSE),"""","},")</f>
        <v>"quiero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la la, la  la lalala. hazme comer las hierbas, que pueda saciar mis ansias, que son ansias de amistad, que son ansias de humildad, que son ansias, que son ansias de obediencia. a en el sendero .•. a. adonai elohenu, adonai elohenu, adonai ejad. quieroandarmadreajerusalen"},</v>
      </c>
      <c r="Q178" t="str">
        <f t="shared" si="2"/>
        <v>{id:176,title: "Quiero andar, madre, a Jerusalén", subtitle: "Canto sefardí", category: "Precatecumenado", moments: ["Pascua","Pentecostés","Final"], url: "/resucito/src/index.html?canto=quieroandarmadreajerusalen", content: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la la, la  la lalala. hazme comer las hierbas, que pueda saciar mis ansias, que son ansias de amistad, que son ansias de humildad, que son ansias, que son ansias de obediencia. a en el sendero .•. a. adonai elohenu, adonai elohenu, adonai ejad. quieroandarmadreajerusalen"},</v>
      </c>
    </row>
    <row r="179" spans="2:17" x14ac:dyDescent="0.35">
      <c r="B179" s="26">
        <v>141</v>
      </c>
      <c r="C179" t="s">
        <v>261</v>
      </c>
      <c r="D179">
        <f>VLOOKUP(B179,'Index Web'!A$3:L$234,2,FALSE)</f>
        <v>177</v>
      </c>
      <c r="E179" t="s">
        <v>947</v>
      </c>
      <c r="F179" t="str">
        <f>_xlfn.CONCAT("""",VLOOKUP(B179,'Index Web'!A$3:L$234,3,FALSE),"""")</f>
        <v>"Quiero cantar"</v>
      </c>
      <c r="G179" t="s">
        <v>948</v>
      </c>
      <c r="H179" t="str">
        <f>_xlfn.CONCAT("""",VLOOKUP(B179,'Index Web'!A$3:L$234,4,FALSE),"""")</f>
        <v>"Salmo 57 (56)"</v>
      </c>
      <c r="I179" t="s">
        <v>949</v>
      </c>
      <c r="J179" t="str">
        <f>_xlfn.CONCAT("""",VLOOKUP(B179,'Index Web'!A$3:L$234,5,FALSE),"""")</f>
        <v>"Precatecumenado"</v>
      </c>
      <c r="K179" t="s">
        <v>950</v>
      </c>
      <c r="L179" t="str">
        <f>_xlfn.CONCAT("[",VLOOKUP(B179,'Index Web'!A$3:N$234,14,FALSE),"]")</f>
        <v>["Cuaresma","Antiguo Testamento"]</v>
      </c>
      <c r="M179" t="s">
        <v>951</v>
      </c>
      <c r="N179" t="str">
        <f>_xlfn.CONCAT("""/resucito/src/index.html?canto=",VLOOKUP(B179,'Index Web'!A$3:N$234,13,FALSE),"""")</f>
        <v>"/resucito/src/index.html?canto=quierocantar"</v>
      </c>
      <c r="O179" t="s">
        <v>952</v>
      </c>
      <c r="P179" t="str">
        <f>_xlfn.CONCAT("""",VLOOKUP(B179,'Index Web'!A$3:O$234,15,FALSE)," ",VLOOKUP(B179,'Index Web'!A$3:O$234,13,FALSE),"""","},")</f>
        <v>"quiero cantar sal 57 (56) quiero cantar, a ti quiero cantar, despierta, despierta gloria mía despierta, arpa y cítara. misericordia, Dios mío, misericordia, que mi alma se refugia en ti. me refugio a la sombra de tus alas, hasta que pase el peligro. a. quiero cantar  c. invoco a Dios, al Dios altísimo, a Dios, que ha hecho tanto por mí. desde el cielo me envía la salvación, confunde a los que ansían matarme. a. quiero cantar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c. te daré gracias ante los pueblos, señor, cantaré, cantaré ante las naciones, porque tu amor ha sido grande conmigo, tu bondad más alta que los cielos. a. quiero cantar  quierocantar"},</v>
      </c>
      <c r="Q179" t="str">
        <f t="shared" si="2"/>
        <v>{id:177,title: "Quiero cantar", subtitle: "Salmo 57 (56)", category: "Precatecumenado", moments: ["Cuaresma","Antiguo Testamento"], url: "/resucito/src/index.html?canto=quierocantar", content: "quiero cantar sal 57 (56) quiero cantar, a ti quiero cantar, despierta, despierta gloria mía despierta, arpa y cítara. misericordia, Dios mío, misericordia, que mi alma se refugia en ti. me refugio a la sombra de tus alas, hasta que pase el peligro. a. quiero cantar  c. invoco a Dios, al Dios altísimo, a Dios, que ha hecho tanto por mí. desde el cielo me envía la salvación, confunde a los que ansían matarme. a. quiero cantar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c. te daré gracias ante los pueblos, señor, cantaré, cantaré ante las naciones, porque tu amor ha sido grande conmigo, tu bondad más alta que los cielos. a. quiero cantar  quierocantar"},</v>
      </c>
    </row>
    <row r="180" spans="2:17" x14ac:dyDescent="0.35">
      <c r="B180" s="25">
        <v>142</v>
      </c>
      <c r="C180" t="s">
        <v>261</v>
      </c>
      <c r="D180">
        <f>VLOOKUP(B180,'Index Web'!A$3:L$234,2,FALSE)</f>
        <v>178</v>
      </c>
      <c r="E180" t="s">
        <v>947</v>
      </c>
      <c r="F180" t="str">
        <f>_xlfn.CONCAT("""",VLOOKUP(B180,'Index Web'!A$3:L$234,3,FALSE),"""")</f>
        <v>"Resucitó"</v>
      </c>
      <c r="G180" t="s">
        <v>948</v>
      </c>
      <c r="H180" t="str">
        <f>_xlfn.CONCAT("""",VLOOKUP(B180,'Index Web'!A$3:L$234,4,FALSE),"""")</f>
        <v>"(Kiko Argüello)"</v>
      </c>
      <c r="I180" t="s">
        <v>949</v>
      </c>
      <c r="J180" t="str">
        <f>_xlfn.CONCAT("""",VLOOKUP(B180,'Index Web'!A$3:L$234,5,FALSE),"""")</f>
        <v>"Precatecumenado"</v>
      </c>
      <c r="K180" t="s">
        <v>950</v>
      </c>
      <c r="L180" t="str">
        <f>_xlfn.CONCAT("[",VLOOKUP(B180,'Index Web'!A$3:N$234,14,FALSE),"]")</f>
        <v>["Pascua","Pentecostés","Comunión"]</v>
      </c>
      <c r="M180" t="s">
        <v>951</v>
      </c>
      <c r="N180" t="str">
        <f>_xlfn.CONCAT("""/resucito/src/index.html?canto=",VLOOKUP(B180,'Index Web'!A$3:N$234,13,FALSE),"""")</f>
        <v>"/resucito/src/index.html?canto=resucito"</v>
      </c>
      <c r="O180" t="s">
        <v>952</v>
      </c>
      <c r="P180" t="str">
        <f>_xlfn.CONCAT("""",VLOOKUP(B180,'Index Web'!A$3:O$234,15,FALSE)," ",VLOOKUP(B180,'Index Web'!A$3:O$234,13,FALSE),"""","},")</f>
        <v>"resucitó (kiko argüello) resucitó, resucitó, resucitó, aleluya. aleluya, aleluya, aleluya, resucitó. c. la muerte, ¿dónde está la muerte?, ¿dónde está mi muerte?, ¿dónde su victoria? a. resucitó  c. gracias sean dadas al padre, que nos pasó a su reino, donde se vive de amor. a. resucitó  resucitó (kiko argüello) c. alegría, alegría, hermanos, que si hoy nos queremos es porque resucitó. a. resucitó  c. si con él morimos, con él vivimos, con él cantamos: ¡aleluya! a. aleluya,aleluya, aleluya, resucitó. resucitó, resucitó, resucitó, aleluya. resucito"},</v>
      </c>
      <c r="Q180" t="str">
        <f t="shared" si="2"/>
        <v>{id:178,title: "Resucitó", subtitle: "(Kiko Argüello)", category: "Precatecumenado", moments: ["Pascua","Pentecostés","Comunión"], url: "/resucito/src/index.html?canto=resucito", content: "resucitó (kiko argüello) resucitó, resucitó, resucitó, aleluya. aleluya, aleluya, aleluya, resucitó. c. la muerte, ¿dónde está la muerte?, ¿dónde está mi muerte?, ¿dónde su victoria? a. resucitó  c. gracias sean dadas al padre, que nos pasó a su reino, donde se vive de amor. a. resucitó  resucitó (kiko argüello) c. alegría, alegría, hermanos, que si hoy nos queremos es porque resucitó. a. resucitó  c. si con él morimos, con él vivimos, con él cantamos: ¡aleluya! a. aleluya,aleluya, aleluya, resucitó. resucitó, resucitó, resucitó, aleluya. resucito"},</v>
      </c>
    </row>
    <row r="181" spans="2:17" x14ac:dyDescent="0.35">
      <c r="B181" s="26">
        <v>143</v>
      </c>
      <c r="C181" t="s">
        <v>261</v>
      </c>
      <c r="D181">
        <f>VLOOKUP(B181,'Index Web'!A$3:L$234,2,FALSE)</f>
        <v>179</v>
      </c>
      <c r="E181" t="s">
        <v>947</v>
      </c>
      <c r="F181" t="str">
        <f>_xlfn.CONCAT("""",VLOOKUP(B181,'Index Web'!A$3:L$234,3,FALSE),"""")</f>
        <v>"Resurrexit"</v>
      </c>
      <c r="G181" t="s">
        <v>948</v>
      </c>
      <c r="H181" t="str">
        <f>_xlfn.CONCAT("""",VLOOKUP(B181,'Index Web'!A$3:L$234,4,FALSE),"""")</f>
        <v>"Juan 11,25s"</v>
      </c>
      <c r="I181" t="s">
        <v>949</v>
      </c>
      <c r="J181" t="str">
        <f>_xlfn.CONCAT("""",VLOOKUP(B181,'Index Web'!A$3:L$234,5,FALSE),"""")</f>
        <v>"Precatecumenado"</v>
      </c>
      <c r="K181" t="s">
        <v>950</v>
      </c>
      <c r="L181" t="str">
        <f>_xlfn.CONCAT("[",VLOOKUP(B181,'Index Web'!A$3:N$234,14,FALSE),"]")</f>
        <v>["Pascua","Pentecostés","Nuevo Testamento"]</v>
      </c>
      <c r="M181" t="s">
        <v>951</v>
      </c>
      <c r="N181" t="str">
        <f>_xlfn.CONCAT("""/resucito/src/index.html?canto=",VLOOKUP(B181,'Index Web'!A$3:N$234,13,FALSE),"""")</f>
        <v>"/resucito/src/index.html?canto=resurrexit"</v>
      </c>
      <c r="O181" t="s">
        <v>952</v>
      </c>
      <c r="P181" t="str">
        <f>_xlfn.CONCAT("""",VLOOKUP(B181,'Index Web'!A$3:O$234,15,FALSE)," ",VLOOKUP(B181,'Index Web'!A$3:O$234,13,FALSE),"""","},")</f>
        <v>"resurrexit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gloria, gloria  c. ¿crees tú esto? ¿crees tú esto? sí, yo creo que tú eres el cristo, el hijo de Dios, que ha de venir al mundo. cf. jn 11,25s a. resurrexit, resurrexit  gloria, gloria  la, la, la, la, la la, la la la la, la la, la la; la, la, la, la, la la, la, la la la. resurrexit, resurrexit  gloria, gloria  aleluya, aleluya, aleluya, aleluya. aleluya. resurrexit"},</v>
      </c>
      <c r="Q181" t="str">
        <f t="shared" si="2"/>
        <v>{id:179,title: "Resurrexit", subtitle: "Juan 11,25s", category: "Precatecumenado", moments: ["Pascua","Pentecostés","Nuevo Testamento"], url: "/resucito/src/index.html?canto=resurrexit", content: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gloria, gloria  c. ¿crees tú esto? ¿crees tú esto? sí, yo creo que tú eres el cristo, el hijo de Dios, que ha de venir al mundo. cf. jn 11,25s a. resurrexit, resurrexit  gloria, gloria  la, la, la, la, la la, la la la la, la la, la la; la, la, la, la, la la, la, la la la. resurrexit, resurrexit  gloria, gloria  aleluya, aleluya, aleluya, aleluya. aleluya. resurrexit"},</v>
      </c>
    </row>
    <row r="182" spans="2:17" x14ac:dyDescent="0.35">
      <c r="B182" s="29">
        <v>208</v>
      </c>
      <c r="C182" t="s">
        <v>261</v>
      </c>
      <c r="D182">
        <f>VLOOKUP(B182,'Index Web'!A$3:L$234,2,FALSE)</f>
        <v>180</v>
      </c>
      <c r="E182" t="s">
        <v>947</v>
      </c>
      <c r="F182" t="str">
        <f>_xlfn.CONCAT("""",VLOOKUP(B182,'Index Web'!A$3:L$234,3,FALSE),"""")</f>
        <v>"Salmodia para el evangelio"</v>
      </c>
      <c r="G182" t="s">
        <v>948</v>
      </c>
      <c r="H182" t="str">
        <f>_xlfn.CONCAT("""",VLOOKUP(B182,'Index Web'!A$3:L$234,4,FALSE),"""")</f>
        <v>"Juan 3,11-20 "</v>
      </c>
      <c r="I182" t="s">
        <v>949</v>
      </c>
      <c r="J182" t="str">
        <f>_xlfn.CONCAT("""",VLOOKUP(B182,'Index Web'!A$3:L$234,5,FALSE),"""")</f>
        <v>"Liturgia"</v>
      </c>
      <c r="K182" t="s">
        <v>950</v>
      </c>
      <c r="L182" t="str">
        <f>_xlfn.CONCAT("[",VLOOKUP(B182,'Index Web'!A$3:N$234,14,FALSE),"]")</f>
        <v>[""]</v>
      </c>
      <c r="M182" t="s">
        <v>951</v>
      </c>
      <c r="N182" t="str">
        <f>_xlfn.CONCAT("""/resucito/src/index.html?canto=",VLOOKUP(B182,'Index Web'!A$3:N$234,13,FALSE),"""")</f>
        <v>"/resucito/src/index.html?canto=salmodiaparaelevangelio"</v>
      </c>
      <c r="O182" t="s">
        <v>952</v>
      </c>
      <c r="P182" t="str">
        <f>_xlfn.CONCAT("""",VLOOKUP(B182,'Index Web'!A$3:O$234,15,FALSE)," ",VLOOKUP(B182,'Index Web'!A$3:O$234,13,FALSE),"""","},")</f>
        <v>"salmodia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salmodiaparaelevangelio"},</v>
      </c>
      <c r="Q182" t="str">
        <f t="shared" si="2"/>
        <v>{id:180,title: "Salmodia para el evangelio", subtitle: "Juan 3,11-20 ", category: "Liturgia", moments: [""], url: "/resucito/src/index.html?canto=salmodiaparaelevangelio", content: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salmodiaparaelevangelio"},</v>
      </c>
    </row>
    <row r="183" spans="2:17" x14ac:dyDescent="0.35">
      <c r="B183" s="27">
        <v>209</v>
      </c>
      <c r="C183" t="s">
        <v>261</v>
      </c>
      <c r="D183">
        <f>VLOOKUP(B183,'Index Web'!A$3:L$234,2,FALSE)</f>
        <v>181</v>
      </c>
      <c r="E183" t="s">
        <v>947</v>
      </c>
      <c r="F183" t="str">
        <f>_xlfn.CONCAT("""",VLOOKUP(B183,'Index Web'!A$3:L$234,3,FALSE),"""")</f>
        <v>"Salmodia para el rosario"</v>
      </c>
      <c r="G183" t="s">
        <v>948</v>
      </c>
      <c r="H183" t="str">
        <f>_xlfn.CONCAT("""",VLOOKUP(B183,'Index Web'!A$3:L$234,4,FALSE),"""")</f>
        <v>"Santo Rosario"</v>
      </c>
      <c r="I183" t="s">
        <v>949</v>
      </c>
      <c r="J183" t="str">
        <f>_xlfn.CONCAT("""",VLOOKUP(B183,'Index Web'!A$3:L$234,5,FALSE),"""")</f>
        <v>"Liturgia"</v>
      </c>
      <c r="K183" t="s">
        <v>950</v>
      </c>
      <c r="L183" t="str">
        <f>_xlfn.CONCAT("[",VLOOKUP(B183,'Index Web'!A$3:N$234,14,FALSE),"]")</f>
        <v>[""]</v>
      </c>
      <c r="M183" t="s">
        <v>951</v>
      </c>
      <c r="N183" t="str">
        <f>_xlfn.CONCAT("""/resucito/src/index.html?canto=",VLOOKUP(B183,'Index Web'!A$3:N$234,13,FALSE),"""")</f>
        <v>"/resucito/src/index.html?canto=salmodiaparaelrosario"</v>
      </c>
      <c r="O183" t="s">
        <v>952</v>
      </c>
      <c r="P183" t="str">
        <f>_xlfn.CONCAT("""",VLOOKUP(B183,'Index Web'!A$3:O$234,15,FALSE)," ",VLOOKUP(B183,'Index Web'!A$3:O$234,13,FALSE),"""","},")</f>
        <v>"salmodia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salmodiaparaelrosario"},</v>
      </c>
      <c r="Q183" t="str">
        <f t="shared" si="2"/>
        <v>{id:181,title: "Salmodia para el rosario", subtitle: "Santo Rosario", category: "Liturgia", moments: [""], url: "/resucito/src/index.html?canto=salmodiaparaelrosario", content: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salmodiaparaelrosario"},</v>
      </c>
    </row>
    <row r="184" spans="2:17" x14ac:dyDescent="0.35">
      <c r="B184" s="29">
        <v>210</v>
      </c>
      <c r="C184" t="s">
        <v>261</v>
      </c>
      <c r="D184">
        <f>VLOOKUP(B184,'Index Web'!A$3:L$234,2,FALSE)</f>
        <v>182</v>
      </c>
      <c r="E184" t="s">
        <v>947</v>
      </c>
      <c r="F184" t="str">
        <f>_xlfn.CONCAT("""",VLOOKUP(B184,'Index Web'!A$3:L$234,3,FALSE),"""")</f>
        <v>"Salmodia para el salmo responsorial"</v>
      </c>
      <c r="G184" t="s">
        <v>948</v>
      </c>
      <c r="H184" t="str">
        <f>_xlfn.CONCAT("""",VLOOKUP(B184,'Index Web'!A$3:L$234,4,FALSE),"""")</f>
        <v>"Modelo I, II, III"</v>
      </c>
      <c r="I184" t="s">
        <v>949</v>
      </c>
      <c r="J184" t="str">
        <f>_xlfn.CONCAT("""",VLOOKUP(B184,'Index Web'!A$3:L$234,5,FALSE),"""")</f>
        <v>"Liturgia"</v>
      </c>
      <c r="K184" t="s">
        <v>950</v>
      </c>
      <c r="L184" t="str">
        <f>_xlfn.CONCAT("[",VLOOKUP(B184,'Index Web'!A$3:N$234,14,FALSE),"]")</f>
        <v>[""]</v>
      </c>
      <c r="M184" t="s">
        <v>951</v>
      </c>
      <c r="N184" t="str">
        <f>_xlfn.CONCAT("""/resucito/src/index.html?canto=",VLOOKUP(B184,'Index Web'!A$3:N$234,13,FALSE),"""")</f>
        <v>"/resucito/src/index.html?canto=salmodiaparaelsalmoresponsorial"</v>
      </c>
      <c r="O184" t="s">
        <v>952</v>
      </c>
      <c r="P184" t="str">
        <f>_xlfn.CONCAT("""",VLOOKUP(B184,'Index Web'!A$3:O$234,15,FALSE)," ",VLOOKUP(B184,'Index Web'!A$3:O$234,13,FALSE),"""","},")</f>
        <v>"salmodia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c ¡cómo te contemplaba en el santuario viendo tu fuerza y tu gloria! tu gracia vale más que la vida, te alabarán mis labios. a. mi alma está sedienta de ti  modelo 11 iv domingo de Pascua - ciclo a - sal 23 (22)  el señor es mi pastor, nada me falta; el señor es mi pastor, nada me falta. c preparas una mesa ante mí, enfrente de mis enemigos, bis a. me unges la cabeza con perfume, y mi copa rebosa. a. el señor es mi pastor  c tu bondad y tu misericordia me acompañan a todos los días de mi vida, y habitaré en la casa del señor por años sin término. el señor es mi pastor  salmodiaparaelsalmoresponsorial"},</v>
      </c>
      <c r="Q184" t="str">
        <f t="shared" si="2"/>
        <v>{id:182,title: "Salmodia para el salmo responsorial", subtitle: "Modelo I, II, III", category: "Liturgia", moments: [""], url: "/resucito/src/index.html?canto=salmodiaparaelsalmoresponsorial", content: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c ¡cómo te contemplaba en el santuario viendo tu fuerza y tu gloria! tu gracia vale más que la vida, te alabarán mis labios. a. mi alma está sedienta de ti  modelo 11 iv domingo de Pascua - ciclo a - sal 23 (22)  el señor es mi pastor, nada me falta; el señor es mi pastor, nada me falta. c preparas una mesa ante mí, enfrente de mis enemigos, bis a. me unges la cabeza con perfume, y mi copa rebosa. a. el señor es mi pastor  c tu bondad y tu misericordia me acompañan a todos los días de mi vida, y habitaré en la casa del señor por años sin término. el señor es mi pastor  salmodiaparaelsalmoresponsorial"},</v>
      </c>
    </row>
    <row r="185" spans="2:17" x14ac:dyDescent="0.35">
      <c r="B185" s="27">
        <v>211</v>
      </c>
      <c r="C185" t="s">
        <v>261</v>
      </c>
      <c r="D185">
        <f>VLOOKUP(B185,'Index Web'!A$3:L$234,2,FALSE)</f>
        <v>183</v>
      </c>
      <c r="E185" t="s">
        <v>947</v>
      </c>
      <c r="F185" t="str">
        <f>_xlfn.CONCAT("""",VLOOKUP(B185,'Index Web'!A$3:L$234,3,FALSE),"""")</f>
        <v>"Salmodias para la oración de los fieles"</v>
      </c>
      <c r="G185" t="s">
        <v>948</v>
      </c>
      <c r="H185" t="str">
        <f>_xlfn.CONCAT("""",VLOOKUP(B185,'Index Web'!A$3:L$234,4,FALSE),"""")</f>
        <v>"Para las solemnidades"</v>
      </c>
      <c r="I185" t="s">
        <v>949</v>
      </c>
      <c r="J185" t="str">
        <f>_xlfn.CONCAT("""",VLOOKUP(B185,'Index Web'!A$3:L$234,5,FALSE),"""")</f>
        <v>"Liturgia"</v>
      </c>
      <c r="K185" t="s">
        <v>950</v>
      </c>
      <c r="L185" t="str">
        <f>_xlfn.CONCAT("[",VLOOKUP(B185,'Index Web'!A$3:N$234,14,FALSE),"]")</f>
        <v>[""]</v>
      </c>
      <c r="M185" t="s">
        <v>951</v>
      </c>
      <c r="N185" t="str">
        <f>_xlfn.CONCAT("""/resucito/src/index.html?canto=",VLOOKUP(B185,'Index Web'!A$3:N$234,13,FALSE),"""")</f>
        <v>"/resucito/src/index.html?canto=salmodiasparalaoraciondelosfieles"</v>
      </c>
      <c r="O185" t="s">
        <v>952</v>
      </c>
      <c r="P185" t="str">
        <f>_xlfn.CONCAT("""",VLOOKUP(B185,'Index Web'!A$3:O$234,15,FALSE)," ",VLOOKUP(B185,'Index Web'!A$3:O$234,13,FALSE),"""","},")</f>
        <v>"salmodia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salmodiasparalaoraciondelosfieles"},</v>
      </c>
      <c r="Q185" t="str">
        <f t="shared" si="2"/>
        <v>{id:183,title: "Salmodias para la oración de los fieles", subtitle: "Para las solemnidades", category: "Liturgia", moments: [""], url: "/resucito/src/index.html?canto=salmodiasparalaoraciondelosfieles", content: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salmodiasparalaoraciondelosfieles"},</v>
      </c>
    </row>
    <row r="186" spans="2:17" x14ac:dyDescent="0.35">
      <c r="B186" s="29">
        <v>212</v>
      </c>
      <c r="C186" t="s">
        <v>261</v>
      </c>
      <c r="D186">
        <f>VLOOKUP(B186,'Index Web'!A$3:L$234,2,FALSE)</f>
        <v>184</v>
      </c>
      <c r="E186" t="s">
        <v>947</v>
      </c>
      <c r="F186" t="str">
        <f>_xlfn.CONCAT("""",VLOOKUP(B186,'Index Web'!A$3:L$234,3,FALSE),"""")</f>
        <v>"Salmodias para laudes"</v>
      </c>
      <c r="G186" t="s">
        <v>948</v>
      </c>
      <c r="H186" t="str">
        <f>_xlfn.CONCAT("""",VLOOKUP(B186,'Index Web'!A$3:L$234,4,FALSE),"""")</f>
        <v>"Modelo I, II, III, IV, V"</v>
      </c>
      <c r="I186" t="s">
        <v>949</v>
      </c>
      <c r="J186" t="str">
        <f>_xlfn.CONCAT("""",VLOOKUP(B186,'Index Web'!A$3:L$234,5,FALSE),"""")</f>
        <v>"Liturgia"</v>
      </c>
      <c r="K186" t="s">
        <v>950</v>
      </c>
      <c r="L186" t="str">
        <f>_xlfn.CONCAT("[",VLOOKUP(B186,'Index Web'!A$3:N$234,14,FALSE),"]")</f>
        <v>[""]</v>
      </c>
      <c r="M186" t="s">
        <v>951</v>
      </c>
      <c r="N186" t="str">
        <f>_xlfn.CONCAT("""/resucito/src/index.html?canto=",VLOOKUP(B186,'Index Web'!A$3:N$234,13,FALSE),"""")</f>
        <v>"/resucito/src/index.html?canto=salmodiasparalaudes"</v>
      </c>
      <c r="O186" t="s">
        <v>952</v>
      </c>
      <c r="P186" t="str">
        <f>_xlfn.CONCAT("""",VLOOKUP(B186,'Index Web'!A$3:O$234,15,FALSE)," ",VLOOKUP(B186,'Index Web'!A$3:O$234,13,FALSE),"""","},")</f>
        <v>"salmodias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salmodiasparalaudes"},</v>
      </c>
      <c r="Q186" t="str">
        <f t="shared" si="2"/>
        <v>{id:184,title: "Salmodias para laudes", subtitle: "Modelo I, II, III, IV, V", category: "Liturgia", moments: [""], url: "/resucito/src/index.html?canto=salmodiasparalaudes", content: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salmodiasparalaudes"},</v>
      </c>
    </row>
    <row r="187" spans="2:17" x14ac:dyDescent="0.35">
      <c r="B187" s="26">
        <v>144</v>
      </c>
      <c r="C187" t="s">
        <v>261</v>
      </c>
      <c r="D187">
        <f>VLOOKUP(B187,'Index Web'!A$3:L$234,2,FALSE)</f>
        <v>185</v>
      </c>
      <c r="E187" t="s">
        <v>947</v>
      </c>
      <c r="F187" t="str">
        <f>_xlfn.CONCAT("""",VLOOKUP(B187,'Index Web'!A$3:L$234,3,FALSE),"""")</f>
        <v>"Salve, reina de los cielos"</v>
      </c>
      <c r="G187" t="s">
        <v>948</v>
      </c>
      <c r="H187" t="str">
        <f>_xlfn.CONCAT("""",VLOOKUP(B187,'Index Web'!A$3:L$234,4,FALSE),"""")</f>
        <v>"Himno lat. «Ave, Regina Caelorum»"</v>
      </c>
      <c r="I187" t="s">
        <v>949</v>
      </c>
      <c r="J187" t="str">
        <f>_xlfn.CONCAT("""",VLOOKUP(B187,'Index Web'!A$3:L$234,5,FALSE),"""")</f>
        <v>"Precatecumenado"</v>
      </c>
      <c r="K187" t="s">
        <v>950</v>
      </c>
      <c r="L187" t="str">
        <f>_xlfn.CONCAT("[",VLOOKUP(B187,'Index Web'!A$3:N$234,14,FALSE),"]")</f>
        <v>["Vírgen María"]</v>
      </c>
      <c r="M187" t="s">
        <v>951</v>
      </c>
      <c r="N187" t="str">
        <f>_xlfn.CONCAT("""/resucito/src/index.html?canto=",VLOOKUP(B187,'Index Web'!A$3:N$234,13,FALSE),"""")</f>
        <v>"/resucito/src/index.html?canto=salvereinadeloscielos"</v>
      </c>
      <c r="O187" t="s">
        <v>952</v>
      </c>
      <c r="P187" t="str">
        <f>_xlfn.CONCAT("""",VLOOKUP(B187,'Index Web'!A$3:O$234,15,FALSE)," ",VLOOKUP(B187,'Index Web'!A$3:O$234,13,FALSE),"""","},")</f>
        <v>"salve,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salvereinadeloscielos"},</v>
      </c>
      <c r="Q187" t="str">
        <f t="shared" si="2"/>
        <v>{id:185,title: "Salve, reina de los cielos", subtitle: "Himno lat. «Ave, Regina Caelorum»", category: "Precatecumenado", moments: ["Vírgen María"], url: "/resucito/src/index.html?canto=salvereinadeloscielos", content: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salvereinadeloscielos"},</v>
      </c>
    </row>
    <row r="188" spans="2:17" x14ac:dyDescent="0.35">
      <c r="B188" s="27">
        <v>218</v>
      </c>
      <c r="C188" t="s">
        <v>261</v>
      </c>
      <c r="D188">
        <f>VLOOKUP(B188,'Index Web'!A$3:L$234,2,FALSE)</f>
        <v>186</v>
      </c>
      <c r="E188" t="s">
        <v>947</v>
      </c>
      <c r="F188" t="str">
        <f>_xlfn.CONCAT("""",VLOOKUP(B188,'Index Web'!A$3:L$234,3,FALSE),"""")</f>
        <v>"Santo 1982"</v>
      </c>
      <c r="G188" t="s">
        <v>948</v>
      </c>
      <c r="H188" t="str">
        <f>_xlfn.CONCAT("""",VLOOKUP(B188,'Index Web'!A$3:L$234,4,FALSE),"""")</f>
        <v>"1982"</v>
      </c>
      <c r="I188" t="s">
        <v>949</v>
      </c>
      <c r="J188" t="str">
        <f>_xlfn.CONCAT("""",VLOOKUP(B188,'Index Web'!A$3:L$234,5,FALSE),"""")</f>
        <v>"Liturgia"</v>
      </c>
      <c r="K188" t="s">
        <v>950</v>
      </c>
      <c r="L188" t="str">
        <f>_xlfn.CONCAT("[",VLOOKUP(B188,'Index Web'!A$3:N$234,14,FALSE),"]")</f>
        <v>[""]</v>
      </c>
      <c r="M188" t="s">
        <v>951</v>
      </c>
      <c r="N188" t="str">
        <f>_xlfn.CONCAT("""/resucito/src/index.html?canto=",VLOOKUP(B188,'Index Web'!A$3:N$234,13,FALSE),"""")</f>
        <v>"/resucito/src/index.html?canto=santo1982"</v>
      </c>
      <c r="O188" t="s">
        <v>952</v>
      </c>
      <c r="P188" t="str">
        <f>_xlfn.CONCAT("""",VLOOKUP(B188,'Index Web'!A$3:O$234,15,FALSE)," ",VLOOKUP(B188,'Index Web'!A$3:O$234,13,FALSE),"""","},")</f>
        <v>"santo: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santo1982"},</v>
      </c>
      <c r="Q188" t="str">
        <f t="shared" si="2"/>
        <v>{id:186,title: "Santo 1982", subtitle: "1982", category: "Liturgia", moments: [""], url: "/resucito/src/index.html?canto=santo1982", content: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santo1982"},</v>
      </c>
    </row>
    <row r="189" spans="2:17" x14ac:dyDescent="0.35">
      <c r="B189" s="29">
        <v>219</v>
      </c>
      <c r="C189" t="s">
        <v>261</v>
      </c>
      <c r="D189">
        <f>VLOOKUP(B189,'Index Web'!A$3:L$234,2,FALSE)</f>
        <v>187</v>
      </c>
      <c r="E189" t="s">
        <v>947</v>
      </c>
      <c r="F189" t="str">
        <f>_xlfn.CONCAT("""",VLOOKUP(B189,'Index Web'!A$3:L$234,3,FALSE),"""")</f>
        <v>"Santo 1988"</v>
      </c>
      <c r="G189" t="s">
        <v>948</v>
      </c>
      <c r="H189" t="str">
        <f>_xlfn.CONCAT("""",VLOOKUP(B189,'Index Web'!A$3:L$234,4,FALSE),"""")</f>
        <v>"1988"</v>
      </c>
      <c r="I189" t="s">
        <v>949</v>
      </c>
      <c r="J189" t="str">
        <f>_xlfn.CONCAT("""",VLOOKUP(B189,'Index Web'!A$3:L$234,5,FALSE),"""")</f>
        <v>"Liturgia"</v>
      </c>
      <c r="K189" t="s">
        <v>950</v>
      </c>
      <c r="L189" t="str">
        <f>_xlfn.CONCAT("[",VLOOKUP(B189,'Index Web'!A$3:N$234,14,FALSE),"]")</f>
        <v>[""]</v>
      </c>
      <c r="M189" t="s">
        <v>951</v>
      </c>
      <c r="N189" t="str">
        <f>_xlfn.CONCAT("""/resucito/src/index.html?canto=",VLOOKUP(B189,'Index Web'!A$3:N$234,13,FALSE),"""")</f>
        <v>"/resucito/src/index.html?canto=santo1988"</v>
      </c>
      <c r="O189" t="s">
        <v>952</v>
      </c>
      <c r="P189" t="str">
        <f>_xlfn.CONCAT("""",VLOOKUP(B189,'Index Web'!A$3:O$234,15,FALSE)," ",VLOOKUP(B189,'Index Web'!A$3:O$234,13,FALSE),"""","},")</f>
        <v>"santo: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santo1988"},</v>
      </c>
      <c r="Q189" t="str">
        <f t="shared" si="2"/>
        <v>{id:187,title: "Santo 1988", subtitle: "1988", category: "Liturgia", moments: [""], url: "/resucito/src/index.html?canto=santo1988", content: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santo1988"},</v>
      </c>
    </row>
    <row r="190" spans="2:17" x14ac:dyDescent="0.35">
      <c r="B190" s="29">
        <v>215</v>
      </c>
      <c r="C190" t="s">
        <v>261</v>
      </c>
      <c r="D190">
        <f>VLOOKUP(B190,'Index Web'!A$3:L$234,2,FALSE)</f>
        <v>188</v>
      </c>
      <c r="E190" t="s">
        <v>947</v>
      </c>
      <c r="F190" t="str">
        <f>_xlfn.CONCAT("""",VLOOKUP(B190,'Index Web'!A$3:L$234,3,FALSE),"""")</f>
        <v>"Santo Melodía hebraica"</v>
      </c>
      <c r="G190" t="s">
        <v>948</v>
      </c>
      <c r="H190" t="str">
        <f>_xlfn.CONCAT("""",VLOOKUP(B190,'Index Web'!A$3:L$234,4,FALSE),"""")</f>
        <v>"Melodía hebraica "</v>
      </c>
      <c r="I190" t="s">
        <v>949</v>
      </c>
      <c r="J190" t="str">
        <f>_xlfn.CONCAT("""",VLOOKUP(B190,'Index Web'!A$3:L$234,5,FALSE),"""")</f>
        <v>"Liturgia"</v>
      </c>
      <c r="K190" t="s">
        <v>950</v>
      </c>
      <c r="L190" t="str">
        <f>_xlfn.CONCAT("[",VLOOKUP(B190,'Index Web'!A$3:N$234,14,FALSE),"]")</f>
        <v>[""]</v>
      </c>
      <c r="M190" t="s">
        <v>951</v>
      </c>
      <c r="N190" t="str">
        <f>_xlfn.CONCAT("""/resucito/src/index.html?canto=",VLOOKUP(B190,'Index Web'!A$3:N$234,13,FALSE),"""")</f>
        <v>"/resucito/src/index.html?canto=santomelodiahebraica"</v>
      </c>
      <c r="O190" t="s">
        <v>952</v>
      </c>
      <c r="P190" t="str">
        <f>_xlfn.CONCAT("""",VLOOKUP(B190,'Index Web'!A$3:O$234,15,FALSE)," ",VLOOKUP(B190,'Index Web'!A$3:O$234,13,FALSE),"""","},")</f>
        <v>"santo, melodía hebraica: es santo, santo, es santo; santo, es santo, santo, es santo; santo, es santo; yahveh sebaoth. los cielos y la tierra están llenos de ti. a. los cielos y la tierra están llenos de ti. hosanna en el cielo, hosanna. a. hosanna en el cielo, hosanna. a. santo, es santo  bendito el que viene, en el nombre del señor. a bendito el que viene, en el nombre del señor. hosanna en el cielo, hosanna. a hosanna en el cielo, hosanna. a. santo, es santo .. santomelodiahebraica"},</v>
      </c>
      <c r="Q190" t="str">
        <f t="shared" si="2"/>
        <v>{id:188,title: "Santo Melodía hebraica", subtitle: "Melodía hebraica ", category: "Liturgia", moments: [""], url: "/resucito/src/index.html?canto=santomelodiahebraica", content: "santo, melodía hebraica: es santo, santo, es santo; santo, es santo, santo, es santo; santo, es santo; yahveh sebaoth. los cielos y la tierra están llenos de ti. a. los cielos y la tierra están llenos de ti. hosanna en el cielo, hosanna. a. hosanna en el cielo, hosanna. a. santo, es santo  bendito el que viene, en el nombre del señor. a bendito el que viene, en el nombre del señor. hosanna en el cielo, hosanna. a hosanna en el cielo, hosanna. a. santo, es santo .. santomelodiahebraica"},</v>
      </c>
    </row>
    <row r="191" spans="2:17" x14ac:dyDescent="0.35">
      <c r="B191" s="27">
        <v>216</v>
      </c>
      <c r="C191" t="s">
        <v>261</v>
      </c>
      <c r="D191">
        <f>VLOOKUP(B191,'Index Web'!A$3:L$234,2,FALSE)</f>
        <v>189</v>
      </c>
      <c r="E191" t="s">
        <v>947</v>
      </c>
      <c r="F191" t="str">
        <f>_xlfn.CONCAT("""",VLOOKUP(B191,'Index Web'!A$3:L$234,3,FALSE),"""")</f>
        <v>"Santo Palestina 74"</v>
      </c>
      <c r="G191" t="s">
        <v>948</v>
      </c>
      <c r="H191" t="str">
        <f>_xlfn.CONCAT("""",VLOOKUP(B191,'Index Web'!A$3:L$234,4,FALSE),"""")</f>
        <v>"Palestina 74"</v>
      </c>
      <c r="I191" t="s">
        <v>949</v>
      </c>
      <c r="J191" t="str">
        <f>_xlfn.CONCAT("""",VLOOKUP(B191,'Index Web'!A$3:L$234,5,FALSE),"""")</f>
        <v>"Liturgia"</v>
      </c>
      <c r="K191" t="s">
        <v>950</v>
      </c>
      <c r="L191" t="str">
        <f>_xlfn.CONCAT("[",VLOOKUP(B191,'Index Web'!A$3:N$234,14,FALSE),"]")</f>
        <v>[""]</v>
      </c>
      <c r="M191" t="s">
        <v>951</v>
      </c>
      <c r="N191" t="str">
        <f>_xlfn.CONCAT("""/resucito/src/index.html?canto=",VLOOKUP(B191,'Index Web'!A$3:N$234,13,FALSE),"""")</f>
        <v>"/resucito/src/index.html?canto=santopalestina74"</v>
      </c>
      <c r="O191" t="s">
        <v>952</v>
      </c>
      <c r="P191" t="str">
        <f>_xlfn.CONCAT("""",VLOOKUP(B191,'Index Web'!A$3:O$234,15,FALSE)," ",VLOOKUP(B191,'Index Web'!A$3:O$234,13,FALSE),"""","},")</f>
        <v>"santo: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santopalestina74"},</v>
      </c>
      <c r="Q191" t="str">
        <f t="shared" si="2"/>
        <v>{id:189,title: "Santo Palestina 74", subtitle: "Palestina 74", category: "Liturgia", moments: [""], url: "/resucito/src/index.html?canto=santopalestina74", content: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santopalestina74"},</v>
      </c>
    </row>
    <row r="192" spans="2:17" x14ac:dyDescent="0.35">
      <c r="B192" s="27">
        <v>214</v>
      </c>
      <c r="C192" t="s">
        <v>261</v>
      </c>
      <c r="D192">
        <f>VLOOKUP(B192,'Index Web'!A$3:L$234,2,FALSE)</f>
        <v>190</v>
      </c>
      <c r="E192" t="s">
        <v>947</v>
      </c>
      <c r="F192" t="str">
        <f>_xlfn.CONCAT("""",VLOOKUP(B192,'Index Web'!A$3:L$234,3,FALSE),"""")</f>
        <v>"Santo Palomeras 65 "</v>
      </c>
      <c r="G192" t="s">
        <v>948</v>
      </c>
      <c r="H192" t="str">
        <f>_xlfn.CONCAT("""",VLOOKUP(B192,'Index Web'!A$3:L$234,4,FALSE),"""")</f>
        <v>"Palomeras 65"</v>
      </c>
      <c r="I192" t="s">
        <v>949</v>
      </c>
      <c r="J192" t="str">
        <f>_xlfn.CONCAT("""",VLOOKUP(B192,'Index Web'!A$3:L$234,5,FALSE),"""")</f>
        <v>"Liturgia"</v>
      </c>
      <c r="K192" t="s">
        <v>950</v>
      </c>
      <c r="L192" t="str">
        <f>_xlfn.CONCAT("[",VLOOKUP(B192,'Index Web'!A$3:N$234,14,FALSE),"]")</f>
        <v>[""]</v>
      </c>
      <c r="M192" t="s">
        <v>951</v>
      </c>
      <c r="N192" t="str">
        <f>_xlfn.CONCAT("""/resucito/src/index.html?canto=",VLOOKUP(B192,'Index Web'!A$3:N$234,13,FALSE),"""")</f>
        <v>"/resucito/src/index.html?canto=santopalomeras65"</v>
      </c>
      <c r="O192" t="s">
        <v>952</v>
      </c>
      <c r="P192" t="str">
        <f>_xlfn.CONCAT("""",VLOOKUP(B192,'Index Web'!A$3:O$234,15,FALSE)," ",VLOOKUP(B192,'Index Web'!A$3:O$234,13,FALSE),"""","},")</f>
        <v>"santo: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santopalomeras65"},</v>
      </c>
      <c r="Q192" t="str">
        <f t="shared" si="2"/>
        <v>{id:190,title: "Santo Palomeras 65 ", subtitle: "Palomeras 65", category: "Liturgia", moments: [""], url: "/resucito/src/index.html?canto=santopalomeras65", content: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santopalomeras65"},</v>
      </c>
    </row>
    <row r="193" spans="2:17" x14ac:dyDescent="0.35">
      <c r="B193" s="29">
        <v>217</v>
      </c>
      <c r="C193" t="s">
        <v>261</v>
      </c>
      <c r="D193">
        <f>VLOOKUP(B193,'Index Web'!A$3:L$234,2,FALSE)</f>
        <v>191</v>
      </c>
      <c r="E193" t="s">
        <v>947</v>
      </c>
      <c r="F193" t="str">
        <f>_xlfn.CONCAT("""",VLOOKUP(B193,'Index Web'!A$3:L$234,3,FALSE),"""")</f>
        <v>"Santo Roma 77"</v>
      </c>
      <c r="G193" t="s">
        <v>948</v>
      </c>
      <c r="H193" t="str">
        <f>_xlfn.CONCAT("""",VLOOKUP(B193,'Index Web'!A$3:L$234,4,FALSE),"""")</f>
        <v>"Roma 77"</v>
      </c>
      <c r="I193" t="s">
        <v>949</v>
      </c>
      <c r="J193" t="str">
        <f>_xlfn.CONCAT("""",VLOOKUP(B193,'Index Web'!A$3:L$234,5,FALSE),"""")</f>
        <v>"Liturgia"</v>
      </c>
      <c r="K193" t="s">
        <v>950</v>
      </c>
      <c r="L193" t="str">
        <f>_xlfn.CONCAT("[",VLOOKUP(B193,'Index Web'!A$3:N$234,14,FALSE),"]")</f>
        <v>[""]</v>
      </c>
      <c r="M193" t="s">
        <v>951</v>
      </c>
      <c r="N193" t="str">
        <f>_xlfn.CONCAT("""/resucito/src/index.html?canto=",VLOOKUP(B193,'Index Web'!A$3:N$234,13,FALSE),"""")</f>
        <v>"/resucito/src/index.html?canto=santoroma77"</v>
      </c>
      <c r="O193" t="s">
        <v>952</v>
      </c>
      <c r="P193" t="str">
        <f>_xlfn.CONCAT("""",VLOOKUP(B193,'Index Web'!A$3:O$234,15,FALSE)," ",VLOOKUP(B193,'Index Web'!A$3:O$234,13,FALSE),"""","},")</f>
        <v>"santo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santoroma77"},</v>
      </c>
      <c r="Q193" t="str">
        <f t="shared" si="2"/>
        <v>{id:191,title: "Santo Roma 77", subtitle: "Roma 77", category: "Liturgia", moments: [""], url: "/resucito/src/index.html?canto=santoroma77", content: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santoroma77"},</v>
      </c>
    </row>
    <row r="194" spans="2:17" x14ac:dyDescent="0.35">
      <c r="B194" s="25">
        <v>145</v>
      </c>
      <c r="C194" t="s">
        <v>261</v>
      </c>
      <c r="D194">
        <f>VLOOKUP(B194,'Index Web'!A$3:L$234,2,FALSE)</f>
        <v>192</v>
      </c>
      <c r="E194" t="s">
        <v>947</v>
      </c>
      <c r="F194" t="str">
        <f>_xlfn.CONCAT("""",VLOOKUP(B194,'Index Web'!A$3:L$234,3,FALSE),"""")</f>
        <v>"Se encontraron dos ángeles"</v>
      </c>
      <c r="G194" t="s">
        <v>948</v>
      </c>
      <c r="H194" t="str">
        <f>_xlfn.CONCAT("""",VLOOKUP(B194,'Index Web'!A$3:L$234,4,FALSE),"""")</f>
        <v>"Melodía hebraica"</v>
      </c>
      <c r="I194" t="s">
        <v>949</v>
      </c>
      <c r="J194" t="str">
        <f>_xlfn.CONCAT("""",VLOOKUP(B194,'Index Web'!A$3:L$234,5,FALSE),"""")</f>
        <v>"Precatecumenado"</v>
      </c>
      <c r="K194" t="s">
        <v>950</v>
      </c>
      <c r="L194" t="str">
        <f>_xlfn.CONCAT("[",VLOOKUP(B194,'Index Web'!A$3:N$234,14,FALSE),"]")</f>
        <v>["Niños","Paz"]</v>
      </c>
      <c r="M194" t="s">
        <v>951</v>
      </c>
      <c r="N194" t="str">
        <f>_xlfn.CONCAT("""/resucito/src/index.html?canto=",VLOOKUP(B194,'Index Web'!A$3:N$234,13,FALSE),"""")</f>
        <v>"/resucito/src/index.html?canto=seencontrarondosangeles"</v>
      </c>
      <c r="O194" t="s">
        <v>952</v>
      </c>
      <c r="P194" t="str">
        <f>_xlfn.CONCAT("""",VLOOKUP(B194,'Index Web'!A$3:O$234,15,FALSE)," ",VLOOKUP(B194,'Index Web'!A$3:O$234,13,FALSE),"""","},")</f>
        <v>"se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seencontrarondosangeles"},</v>
      </c>
      <c r="Q194" t="str">
        <f t="shared" si="2"/>
        <v>{id:192,title: "Se encontraron dos ángeles", subtitle: "Melodía hebraica", category: "Precatecumenado", moments: ["Niños","Paz"], url: "/resucito/src/index.html?canto=seencontrarondosangeles", content: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seencontrarondosangeles"},</v>
      </c>
    </row>
    <row r="195" spans="2:17" x14ac:dyDescent="0.35">
      <c r="B195" s="26">
        <v>146</v>
      </c>
      <c r="C195" t="s">
        <v>261</v>
      </c>
      <c r="D195">
        <f>VLOOKUP(B195,'Index Web'!A$3:L$234,2,FALSE)</f>
        <v>193</v>
      </c>
      <c r="E195" t="s">
        <v>947</v>
      </c>
      <c r="F195" t="str">
        <f>_xlfn.CONCAT("""",VLOOKUP(B195,'Index Web'!A$3:L$234,3,FALSE),"""")</f>
        <v>"Señor, ayúdame a no dudar de ti"</v>
      </c>
      <c r="G195" t="s">
        <v>948</v>
      </c>
      <c r="H195" t="str">
        <f>_xlfn.CONCAT("""",VLOOKUP(B195,'Index Web'!A$3:L$234,4,FALSE),"""")</f>
        <v>"(Kiko Argüello)"</v>
      </c>
      <c r="I195" t="s">
        <v>949</v>
      </c>
      <c r="J195" t="str">
        <f>_xlfn.CONCAT("""",VLOOKUP(B195,'Index Web'!A$3:L$234,5,FALSE),"""")</f>
        <v>"Precatecumenado"</v>
      </c>
      <c r="K195" t="s">
        <v>950</v>
      </c>
      <c r="L195" t="str">
        <f>_xlfn.CONCAT("[",VLOOKUP(B195,'Index Web'!A$3:N$234,14,FALSE),"]")</f>
        <v>["Cuaresma"]</v>
      </c>
      <c r="M195" t="s">
        <v>951</v>
      </c>
      <c r="N195" t="str">
        <f>_xlfn.CONCAT("""/resucito/src/index.html?canto=",VLOOKUP(B195,'Index Web'!A$3:N$234,13,FALSE),"""")</f>
        <v>"/resucito/src/index.html?canto=senorayudameanodudardeti"</v>
      </c>
      <c r="O195" t="s">
        <v>952</v>
      </c>
      <c r="P195" t="str">
        <f>_xlfn.CONCAT("""",VLOOKUP(B195,'Index Web'!A$3:O$234,15,FALSE)," ",VLOOKUP(B195,'Index Web'!A$3:O$234,13,FALSE),"""","},")</f>
        <v>"señor,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sol fa# . .. a no dudar nunca de tu amor. re la a. y en esta llama de tu amor oscura, en esta tela que envuelve mi alma re y la sofoca, sol fa# siento mi corazón que se disloca, sol fa# que se abre y se derrama mi m fa# como agua que inunda tu jardín. senorayudameanodudardeti"},</v>
      </c>
      <c r="Q195" t="str">
        <f t="shared" ref="Q195:Q232" si="3">_xlfn.CONCAT(C195:P195)</f>
        <v>{id:193,title: "Señor, ayúdame a no dudar de ti", subtitle: "(Kiko Argüello)", category: "Precatecumenado", moments: ["Cuaresma"], url: "/resucito/src/index.html?canto=senorayudameanodudardeti", content: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sol fa# . .. a no dudar nunca de tu amor. re la a. y en esta llama de tu amor oscura, en esta tela que envuelve mi alma re y la sofoca, sol fa# siento mi corazón que se disloca, sol fa# que se abre y se derrama mi m fa# como agua que inunda tu jardín. senorayudameanodudardeti"},</v>
      </c>
    </row>
    <row r="196" spans="2:17" x14ac:dyDescent="0.35">
      <c r="B196" s="25">
        <v>147</v>
      </c>
      <c r="C196" t="s">
        <v>261</v>
      </c>
      <c r="D196">
        <f>VLOOKUP(B196,'Index Web'!A$3:L$234,2,FALSE)</f>
        <v>194</v>
      </c>
      <c r="E196" t="s">
        <v>947</v>
      </c>
      <c r="F196" t="str">
        <f>_xlfn.CONCAT("""",VLOOKUP(B196,'Index Web'!A$3:L$234,3,FALSE),"""")</f>
        <v>"Señor, no me corrijas en tu cólera"</v>
      </c>
      <c r="G196" t="s">
        <v>948</v>
      </c>
      <c r="H196" t="str">
        <f>_xlfn.CONCAT("""",VLOOKUP(B196,'Index Web'!A$3:L$234,4,FALSE),"""")</f>
        <v>"Salmo 6"</v>
      </c>
      <c r="I196" t="s">
        <v>949</v>
      </c>
      <c r="J196" t="str">
        <f>_xlfn.CONCAT("""",VLOOKUP(B196,'Index Web'!A$3:L$234,5,FALSE),"""")</f>
        <v>"Precatecumenado"</v>
      </c>
      <c r="K196" t="s">
        <v>950</v>
      </c>
      <c r="L196" t="str">
        <f>_xlfn.CONCAT("[",VLOOKUP(B196,'Index Web'!A$3:N$234,14,FALSE),"]")</f>
        <v>["Cuaresma","Antiguo Testamento"]</v>
      </c>
      <c r="M196" t="s">
        <v>951</v>
      </c>
      <c r="N196" t="str">
        <f>_xlfn.CONCAT("""/resucito/src/index.html?canto=",VLOOKUP(B196,'Index Web'!A$3:N$234,13,FALSE),"""")</f>
        <v>"/resucito/src/index.html?canto=senornomecorrijasentucolera"</v>
      </c>
      <c r="O196" t="s">
        <v>952</v>
      </c>
      <c r="P196" t="str">
        <f>_xlfn.CONCAT("""",VLOOKUP(B196,'Index Web'!A$3:O$234,15,FALSE)," ",VLOOKUP(B196,'Index Web'!A$3:O$234,13,FALSE),"""","},")</f>
        <v>"señor,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c. vuélvete, señor, recobra mi alma, sáname tú, señor, por tu misericordia. que nadie entre los muertos te recuerda, ni en los infiernos se canta tu alabanza. a. que nadie entre los muertos te recuerda, ni en los infiernos se canta tu alabanza. a. señor, no me corrijas  c. estoy cansado de gemir, inundo de lágrimas mi cama, mis ojos se consumen en la angustia, envejezco entre enemigos. apartaos de mí, malvados, que el señor escucha mis sollozos, que el señor acoge mi oración. a. señor, no me corrijas  c. y tú, señor, ¿hasta cuándo? a. y tú, señor, ¿hasta cuándo? senornomecorrijasentucolera"},</v>
      </c>
      <c r="Q196" t="str">
        <f t="shared" si="3"/>
        <v>{id:194,title: "Señor, no me corrijas en tu cólera", subtitle: "Salmo 6", category: "Precatecumenado", moments: ["Cuaresma","Antiguo Testamento"], url: "/resucito/src/index.html?canto=senornomecorrijasentucolera", content: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c. vuélvete, señor, recobra mi alma, sáname tú, señor, por tu misericordia. que nadie entre los muertos te recuerda, ni en los infiernos se canta tu alabanza. a. que nadie entre los muertos te recuerda, ni en los infiernos se canta tu alabanza. a. señor, no me corrijas  c. estoy cansado de gemir, inundo de lágrimas mi cama, mis ojos se consumen en la angustia, envejezco entre enemigos. apartaos de mí, malvados, que el señor escucha mis sollozos, que el señor acoge mi oración. a. señor, no me corrijas  c. y tú, señor, ¿hasta cuándo? a. y tú, señor, ¿hasta cuándo? senornomecorrijasentucolera"},</v>
      </c>
    </row>
    <row r="197" spans="2:17" x14ac:dyDescent="0.35">
      <c r="B197" s="30">
        <v>233</v>
      </c>
      <c r="C197" t="s">
        <v>261</v>
      </c>
      <c r="D197">
        <f>VLOOKUP(B197,'Index Web'!A$3:L$234,2,FALSE)</f>
        <v>195</v>
      </c>
      <c r="E197" t="s">
        <v>947</v>
      </c>
      <c r="F197" t="str">
        <f>_xlfn.CONCAT("""",VLOOKUP(B197,'Index Web'!A$3:L$234,3,FALSE),"""")</f>
        <v>"Señor, tú me escrutas y conoces"</v>
      </c>
      <c r="G197" t="s">
        <v>948</v>
      </c>
      <c r="H197" t="str">
        <f>_xlfn.CONCAT("""",VLOOKUP(B197,'Index Web'!A$3:L$234,4,FALSE),"""")</f>
        <v>"Salmo 139 (138)"</v>
      </c>
      <c r="I197" t="s">
        <v>949</v>
      </c>
      <c r="J197" t="str">
        <f>_xlfn.CONCAT("""",VLOOKUP(B197,'Index Web'!A$3:L$234,5,FALSE),"""")</f>
        <v>"Catecumenado"</v>
      </c>
      <c r="K197" t="s">
        <v>950</v>
      </c>
      <c r="L197" t="str">
        <f>_xlfn.CONCAT("[",VLOOKUP(B197,'Index Web'!A$3:N$234,14,FALSE),"]")</f>
        <v>["Antiguo Testamento"]</v>
      </c>
      <c r="M197" t="s">
        <v>951</v>
      </c>
      <c r="N197" t="str">
        <f>_xlfn.CONCAT("""/resucito/src/index.html?canto=",VLOOKUP(B197,'Index Web'!A$3:N$234,13,FALSE),"""")</f>
        <v>"/resucito/src/index.html?canto=senortumeescrutasyconoces"</v>
      </c>
      <c r="O197" t="s">
        <v>952</v>
      </c>
      <c r="P197" t="str">
        <f>_xlfn.CONCAT("""",VLOOKUP(B197,'Index Web'!A$3:O$234,15,FALSE)," ",VLOOKUP(B197,'Index Web'!A$3:O$234,13,FALSE),"""","},")</f>
        <v>"señor,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senortumeescrutasyconoces"},</v>
      </c>
      <c r="Q197" t="str">
        <f t="shared" si="3"/>
        <v>{id:195,title: "Señor, tú me escrutas y conoces", subtitle: "Salmo 139 (138)", category: "Catecumenado", moments: ["Antiguo Testamento"], url: "/resucito/src/index.html?canto=senortumeescrutasyconoces", content: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senortumeescrutasyconoces"},</v>
      </c>
    </row>
    <row r="198" spans="2:17" x14ac:dyDescent="0.35">
      <c r="B198" s="25">
        <v>148</v>
      </c>
      <c r="C198" t="s">
        <v>261</v>
      </c>
      <c r="D198">
        <f>VLOOKUP(B198,'Index Web'!A$3:L$234,2,FALSE)</f>
        <v>196</v>
      </c>
      <c r="E198" t="s">
        <v>947</v>
      </c>
      <c r="F198" t="str">
        <f>_xlfn.CONCAT("""",VLOOKUP(B198,'Index Web'!A$3:L$234,3,FALSE),"""")</f>
        <v>"Sermón de la montaña "</v>
      </c>
      <c r="G198" t="s">
        <v>948</v>
      </c>
      <c r="H198" t="str">
        <f>_xlfn.CONCAT("""",VLOOKUP(B198,'Index Web'!A$3:L$234,4,FALSE),"""")</f>
        <v>"Lucas 6,20-38"</v>
      </c>
      <c r="I198" t="s">
        <v>949</v>
      </c>
      <c r="J198" t="str">
        <f>_xlfn.CONCAT("""",VLOOKUP(B198,'Index Web'!A$3:L$234,5,FALSE),"""")</f>
        <v>"Precatecumenado"</v>
      </c>
      <c r="K198" t="s">
        <v>950</v>
      </c>
      <c r="L198" t="str">
        <f>_xlfn.CONCAT("[",VLOOKUP(B198,'Index Web'!A$3:N$234,14,FALSE),"]")</f>
        <v>["Nuevo Testamento"]</v>
      </c>
      <c r="M198" t="s">
        <v>951</v>
      </c>
      <c r="N198" t="str">
        <f>_xlfn.CONCAT("""/resucito/src/index.html?canto=",VLOOKUP(B198,'Index Web'!A$3:N$234,13,FALSE),"""")</f>
        <v>"/resucito/src/index.html?canto=sermondelamontana"</v>
      </c>
      <c r="O198" t="s">
        <v>952</v>
      </c>
      <c r="P198" t="str">
        <f>_xlfn.CONCAT("""",VLOOKUP(B198,'Index Web'!A$3:O$234,15,FALSE)," ",VLOOKUP(B198,'Index Web'!A$3:O$234,13,FALSE),"""","},")</f>
        <v>"sermón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sermondelamontana"},</v>
      </c>
      <c r="Q198" t="str">
        <f t="shared" si="3"/>
        <v>{id:196,title: "Sermón de la montaña ", subtitle: "Lucas 6,20-38", category: "Precatecumenado", moments: ["Nuevo Testamento"], url: "/resucito/src/index.html?canto=sermondelamontana", content: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sermondelamontana"},</v>
      </c>
    </row>
    <row r="199" spans="2:17" x14ac:dyDescent="0.35">
      <c r="B199" s="31">
        <v>234</v>
      </c>
      <c r="C199" t="s">
        <v>261</v>
      </c>
      <c r="D199">
        <f>VLOOKUP(B199,'Index Web'!A$3:L$234,2,FALSE)</f>
        <v>197</v>
      </c>
      <c r="E199" t="s">
        <v>947</v>
      </c>
      <c r="F199" t="str">
        <f>_xlfn.CONCAT("""",VLOOKUP(B199,'Index Web'!A$3:L$234,3,FALSE),"""")</f>
        <v>"Shemá Israel "</v>
      </c>
      <c r="G199" t="s">
        <v>948</v>
      </c>
      <c r="H199" t="str">
        <f>_xlfn.CONCAT("""",VLOOKUP(B199,'Index Web'!A$3:L$234,4,FALSE),"""")</f>
        <v>"Deuteronomio 6,4-9"</v>
      </c>
      <c r="I199" t="s">
        <v>949</v>
      </c>
      <c r="J199" t="str">
        <f>_xlfn.CONCAT("""",VLOOKUP(B199,'Index Web'!A$3:L$234,5,FALSE),"""")</f>
        <v>"Catecumenado"</v>
      </c>
      <c r="K199" t="s">
        <v>950</v>
      </c>
      <c r="L199" t="str">
        <f>_xlfn.CONCAT("[",VLOOKUP(B199,'Index Web'!A$3:N$234,14,FALSE),"]")</f>
        <v>["Antiguo Testamento"]</v>
      </c>
      <c r="M199" t="s">
        <v>951</v>
      </c>
      <c r="N199" t="str">
        <f>_xlfn.CONCAT("""/resucito/src/index.html?canto=",VLOOKUP(B199,'Index Web'!A$3:N$234,13,FALSE),"""")</f>
        <v>"/resucito/src/index.html?canto=shemaisrael"</v>
      </c>
      <c r="O199" t="s">
        <v>952</v>
      </c>
      <c r="P199" t="str">
        <f>_xlfn.CONCAT("""",VLOOKUP(B199,'Index Web'!A$3:O$234,15,FALSE)," ",VLOOKUP(B199,'Index Web'!A$3:O$234,13,FALSE),"""","},")</f>
        <v>"shemá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shemaisrael"},</v>
      </c>
      <c r="Q199" t="str">
        <f t="shared" si="3"/>
        <v>{id:197,title: "Shemá Israel ", subtitle: "Deuteronomio 6,4-9", category: "Catecumenado", moments: ["Antiguo Testamento"], url: "/resucito/src/index.html?canto=shemaisrael", content: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shemaisrael"},</v>
      </c>
    </row>
    <row r="200" spans="2:17" x14ac:dyDescent="0.35">
      <c r="B200" s="25">
        <v>149</v>
      </c>
      <c r="C200" t="s">
        <v>261</v>
      </c>
      <c r="D200">
        <f>VLOOKUP(B200,'Index Web'!A$3:L$234,2,FALSE)</f>
        <v>198</v>
      </c>
      <c r="E200" t="s">
        <v>947</v>
      </c>
      <c r="F200" t="str">
        <f>_xlfn.CONCAT("""",VLOOKUP(B200,'Index Web'!A$3:L$234,3,FALSE),"""")</f>
        <v>"Shlom lej Mariam"</v>
      </c>
      <c r="G200" t="s">
        <v>948</v>
      </c>
      <c r="H200" t="str">
        <f>_xlfn.CONCAT("""",VLOOKUP(B200,'Index Web'!A$3:L$234,4,FALSE),"""")</f>
        <v>"Ave María en arameo antiguo"</v>
      </c>
      <c r="I200" t="s">
        <v>949</v>
      </c>
      <c r="J200" t="str">
        <f>_xlfn.CONCAT("""",VLOOKUP(B200,'Index Web'!A$3:L$234,5,FALSE),"""")</f>
        <v>"Precatecumenado"</v>
      </c>
      <c r="K200" t="s">
        <v>950</v>
      </c>
      <c r="L200" t="str">
        <f>_xlfn.CONCAT("[",VLOOKUP(B200,'Index Web'!A$3:N$234,14,FALSE),"]")</f>
        <v>["Vírgen María"]</v>
      </c>
      <c r="M200" t="s">
        <v>951</v>
      </c>
      <c r="N200" t="str">
        <f>_xlfn.CONCAT("""/resucito/src/index.html?canto=",VLOOKUP(B200,'Index Web'!A$3:N$234,13,FALSE),"""")</f>
        <v>"/resucito/src/index.html?canto=shlomlejmariam"</v>
      </c>
      <c r="O200" t="s">
        <v>952</v>
      </c>
      <c r="P200" t="str">
        <f>_xlfn.CONCAT("""",VLOOKUP(B200,'Index Web'!A$3:O$234,15,FALSE)," ",VLOOKUP(B200,'Index Web'!A$3:O$234,13,FALSE),"""","},")</f>
        <v>"shlom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bis c. maría, ayúdanos, maría, ayúdanos. ¡virgen maría! ¡ay ay aaay aaaaaaaaay! [melisma] ¡ayúdanos! a. santa, santa maría  a. shlom lej mariam shlomlejmariam"},</v>
      </c>
      <c r="Q200" t="str">
        <f t="shared" si="3"/>
        <v>{id:198,title: "Shlom lej Mariam", subtitle: "Ave María en arameo antiguo", category: "Precatecumenado", moments: ["Vírgen María"], url: "/resucito/src/index.html?canto=shlomlejmariam", content: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bis c. maría, ayúdanos, maría, ayúdanos. ¡virgen maría! ¡ay ay aaay aaaaaaaaay! [melisma] ¡ayúdanos! a. santa, santa maría  a. shlom lej mariam shlomlejmariam"},</v>
      </c>
    </row>
    <row r="201" spans="2:17" x14ac:dyDescent="0.35">
      <c r="B201" s="26">
        <v>150</v>
      </c>
      <c r="C201" t="s">
        <v>261</v>
      </c>
      <c r="D201">
        <f>VLOOKUP(B201,'Index Web'!A$3:L$234,2,FALSE)</f>
        <v>199</v>
      </c>
      <c r="E201" t="s">
        <v>947</v>
      </c>
      <c r="F201" t="str">
        <f>_xlfn.CONCAT("""",VLOOKUP(B201,'Index Web'!A$3:L$234,3,FALSE),"""")</f>
        <v>"Si el Señor no construye la casa"</v>
      </c>
      <c r="G201" t="s">
        <v>948</v>
      </c>
      <c r="H201" t="str">
        <f>_xlfn.CONCAT("""",VLOOKUP(B201,'Index Web'!A$3:L$234,4,FALSE),"""")</f>
        <v>"Salmo 127 (126)"</v>
      </c>
      <c r="I201" t="s">
        <v>949</v>
      </c>
      <c r="J201" t="str">
        <f>_xlfn.CONCAT("""",VLOOKUP(B201,'Index Web'!A$3:L$234,5,FALSE),"""")</f>
        <v>"Precatecumenado"</v>
      </c>
      <c r="K201" t="s">
        <v>950</v>
      </c>
      <c r="L201" t="str">
        <f>_xlfn.CONCAT("[",VLOOKUP(B201,'Index Web'!A$3:N$234,14,FALSE),"]")</f>
        <v>["Entrada","Antiguo Testamento"]</v>
      </c>
      <c r="M201" t="s">
        <v>951</v>
      </c>
      <c r="N201" t="str">
        <f>_xlfn.CONCAT("""/resucito/src/index.html?canto=",VLOOKUP(B201,'Index Web'!A$3:N$234,13,FALSE),"""")</f>
        <v>"/resucito/src/index.html?canto=sielsenornoconstruyelacasa"</v>
      </c>
      <c r="O201" t="s">
        <v>952</v>
      </c>
      <c r="P201" t="str">
        <f>_xlfn.CONCAT("""",VLOOKUP(B201,'Index Web'!A$3:O$234,15,FALSE)," ",VLOOKUP(B201,'Index Web'!A$3:O$234,13,FALSE),"""","},")</f>
        <v>"si el señor no construye la casa: sal 127 (126): si el señor no construye la casa, en vano se cansan los constructores. si el señor no guarda la ciudad, en vano vigilan los centinelas, si el señor no guarda la ciudad. a. si el señor  en vano madrugáis al levantaros, el descanso retrasáis, para conseguir el pan: Dios lo da a sus amigos mientras duermen. Dios lo da a sus amigos mientras duermen. a. si el señor  don del señor son los hijos, son como flechas en manos de un guerrero, los hijos de la juventud. ¡dichoso el hombre que tiene llena su aljaba! no temerá cuando lleguen sus enemigos. a. si el señor  sielsenornoconstruyelacasa"},</v>
      </c>
      <c r="Q201" t="str">
        <f t="shared" si="3"/>
        <v>{id:199,title: "Si el Señor no construye la casa", subtitle: "Salmo 127 (126)", category: "Precatecumenado", moments: ["Entrada","Antiguo Testamento"], url: "/resucito/src/index.html?canto=sielsenornoconstruyelacasa", content: "si el señor no construye la casa: sal 127 (126): si el señor no construye la casa, en vano se cansan los constructores. si el señor no guarda la ciudad, en vano vigilan los centinelas, si el señor no guarda la ciudad. a. si el señor  en vano madrugáis al levantaros, el descanso retrasáis, para conseguir el pan: Dios lo da a sus amigos mientras duermen. Dios lo da a sus amigos mientras duermen. a. si el señor  don del señor son los hijos, son como flechas en manos de un guerrero, los hijos de la juventud. ¡dichoso el hombre que tiene llena su aljaba! no temerá cuando lleguen sus enemigos. a. si el señor  sielsenornoconstruyelacasa"},</v>
      </c>
    </row>
    <row r="202" spans="2:17" x14ac:dyDescent="0.35">
      <c r="B202" s="25">
        <v>151</v>
      </c>
      <c r="C202" t="s">
        <v>261</v>
      </c>
      <c r="D202">
        <f>VLOOKUP(B202,'Index Web'!A$3:L$234,2,FALSE)</f>
        <v>200</v>
      </c>
      <c r="E202" t="s">
        <v>947</v>
      </c>
      <c r="F202" t="str">
        <f>_xlfn.CONCAT("""",VLOOKUP(B202,'Index Web'!A$3:L$234,3,FALSE),"""")</f>
        <v>"Si habéis resucitado con Cristo"</v>
      </c>
      <c r="G202" t="s">
        <v>948</v>
      </c>
      <c r="H202" t="str">
        <f>_xlfn.CONCAT("""",VLOOKUP(B202,'Index Web'!A$3:L$234,4,FALSE),"""")</f>
        <v>"Colosense 3,1-4"</v>
      </c>
      <c r="I202" t="s">
        <v>949</v>
      </c>
      <c r="J202" t="str">
        <f>_xlfn.CONCAT("""",VLOOKUP(B202,'Index Web'!A$3:L$234,5,FALSE),"""")</f>
        <v>"Precatecumenado"</v>
      </c>
      <c r="K202" t="s">
        <v>950</v>
      </c>
      <c r="L202" t="str">
        <f>_xlfn.CONCAT("[",VLOOKUP(B202,'Index Web'!A$3:N$234,14,FALSE),"]")</f>
        <v>["Nuevo Testamento"]</v>
      </c>
      <c r="M202" t="s">
        <v>951</v>
      </c>
      <c r="N202" t="str">
        <f>_xlfn.CONCAT("""/resucito/src/index.html?canto=",VLOOKUP(B202,'Index Web'!A$3:N$234,13,FALSE),"""")</f>
        <v>"/resucito/src/index.html?canto=sihabeisresucitadoconcristo"</v>
      </c>
      <c r="O202" t="s">
        <v>952</v>
      </c>
      <c r="P202" t="str">
        <f>_xlfn.CONCAT("""",VLOOKUP(B202,'Index Web'!A$3:O$234,15,FALSE)," ",VLOOKUP(B202,'Index Web'!A$3:O$234,13,FALSE),"""","},")</f>
        <v>"si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sihabeisresucitadoconcristo"},</v>
      </c>
      <c r="Q202" t="str">
        <f t="shared" si="3"/>
        <v>{id:200,title: "Si habéis resucitado con Cristo", subtitle: "Colosense 3,1-4", category: "Precatecumenado", moments: ["Nuevo Testamento"], url: "/resucito/src/index.html?canto=sihabeisresucitadoconcristo", content: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sihabeisresucitadoconcristo"},</v>
      </c>
    </row>
    <row r="203" spans="2:17" x14ac:dyDescent="0.35">
      <c r="B203" s="26">
        <v>152</v>
      </c>
      <c r="C203" t="s">
        <v>261</v>
      </c>
      <c r="D203">
        <f>VLOOKUP(B203,'Index Web'!A$3:L$234,2,FALSE)</f>
        <v>201</v>
      </c>
      <c r="E203" t="s">
        <v>947</v>
      </c>
      <c r="F203" t="str">
        <f>_xlfn.CONCAT("""",VLOOKUP(B203,'Index Web'!A$3:L$234,3,FALSE),"""")</f>
        <v>"Si hoy escucháis su voz "</v>
      </c>
      <c r="G203" t="s">
        <v>948</v>
      </c>
      <c r="H203" t="str">
        <f>_xlfn.CONCAT("""",VLOOKUP(B203,'Index Web'!A$3:L$234,4,FALSE),"""")</f>
        <v>"Salmo 95 (94)"</v>
      </c>
      <c r="I203" t="s">
        <v>949</v>
      </c>
      <c r="J203" t="str">
        <f>_xlfn.CONCAT("""",VLOOKUP(B203,'Index Web'!A$3:L$234,5,FALSE),"""")</f>
        <v>"Precatecumenado"</v>
      </c>
      <c r="K203" t="s">
        <v>950</v>
      </c>
      <c r="L203" t="str">
        <f>_xlfn.CONCAT("[",VLOOKUP(B203,'Index Web'!A$3:N$234,14,FALSE),"]")</f>
        <v>["Antiguo Testamento"]</v>
      </c>
      <c r="M203" t="s">
        <v>951</v>
      </c>
      <c r="N203" t="str">
        <f>_xlfn.CONCAT("""/resucito/src/index.html?canto=",VLOOKUP(B203,'Index Web'!A$3:N$234,13,FALSE),"""")</f>
        <v>"/resucito/src/index.html?canto=sihoyescuchaissuvoz"</v>
      </c>
      <c r="O203" t="s">
        <v>952</v>
      </c>
      <c r="P203" t="str">
        <f>_xlfn.CONCAT("""",VLOOKUP(B203,'Index Web'!A$3:O$234,15,FALSE)," ",VLOOKUP(B203,'Index Web'!A$3:O$234,13,FALSE),"""","},")</f>
        <v>"si hoy escucháis su voz: salmo 95 (94): si hoy escucháis su voz no endurezcáis el corazón. c. venid, aclamemos al señor, demos vítores a la roca que nos salva; bis a. entremos a su presencia dándole gracias, aclamándolo con cantos y salmos. a. si hoy escucháis su voz  c. porque el señor es un Dios grande, más grande que todos los Dioses; suyo es el mar, suya es la tierra, son suyas las cumbres de los montes. a. si hoy escucháis su voz  c. entrad, postrémonos por tierra, bendiciendo al señor, creador nuestro. porque él es nuestro Dios y nosotros su pueblo, el rebaño que él conduce. a. si hoy escucháis su voz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sihoyescuchaissuvoz"},</v>
      </c>
      <c r="Q203" t="str">
        <f t="shared" si="3"/>
        <v>{id:201,title: "Si hoy escucháis su voz ", subtitle: "Salmo 95 (94)", category: "Precatecumenado", moments: ["Antiguo Testamento"], url: "/resucito/src/index.html?canto=sihoyescuchaissuvoz", content: "si hoy escucháis su voz: salmo 95 (94): si hoy escucháis su voz no endurezcáis el corazón. c. venid, aclamemos al señor, demos vítores a la roca que nos salva; bis a. entremos a su presencia dándole gracias, aclamándolo con cantos y salmos. a. si hoy escucháis su voz  c. porque el señor es un Dios grande, más grande que todos los Dioses; suyo es el mar, suya es la tierra, son suyas las cumbres de los montes. a. si hoy escucháis su voz  c. entrad, postrémonos por tierra, bendiciendo al señor, creador nuestro. porque él es nuestro Dios y nosotros su pueblo, el rebaño que él conduce. a. si hoy escucháis su voz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sihoyescuchaissuvoz"},</v>
      </c>
    </row>
    <row r="204" spans="2:17" x14ac:dyDescent="0.35">
      <c r="B204" s="25">
        <v>153</v>
      </c>
      <c r="C204" t="s">
        <v>261</v>
      </c>
      <c r="D204">
        <f>VLOOKUP(B204,'Index Web'!A$3:L$234,2,FALSE)</f>
        <v>202</v>
      </c>
      <c r="E204" t="s">
        <v>947</v>
      </c>
      <c r="F204" t="str">
        <f>_xlfn.CONCAT("""",VLOOKUP(B204,'Index Web'!A$3:L$234,3,FALSE),"""")</f>
        <v>"Si me he refugiado en el Señor"</v>
      </c>
      <c r="G204" t="s">
        <v>948</v>
      </c>
      <c r="H204" t="str">
        <f>_xlfn.CONCAT("""",VLOOKUP(B204,'Index Web'!A$3:L$234,4,FALSE),"""")</f>
        <v>"Salmo 11(10)"</v>
      </c>
      <c r="I204" t="s">
        <v>949</v>
      </c>
      <c r="J204" t="str">
        <f>_xlfn.CONCAT("""",VLOOKUP(B204,'Index Web'!A$3:L$234,5,FALSE),"""")</f>
        <v>"Precatecumenado"</v>
      </c>
      <c r="K204" t="s">
        <v>950</v>
      </c>
      <c r="L204" t="str">
        <f>_xlfn.CONCAT("[",VLOOKUP(B204,'Index Web'!A$3:N$234,14,FALSE),"]")</f>
        <v>["Cuaresma","Antiguo Testamento"]</v>
      </c>
      <c r="M204" t="s">
        <v>951</v>
      </c>
      <c r="N204" t="str">
        <f>_xlfn.CONCAT("""/resucito/src/index.html?canto=",VLOOKUP(B204,'Index Web'!A$3:N$234,13,FALSE),"""")</f>
        <v>"/resucito/src/index.html?canto=simeherefugiadoenelsenor"</v>
      </c>
      <c r="O204" t="s">
        <v>952</v>
      </c>
      <c r="P204" t="str">
        <f>_xlfn.CONCAT("""",VLOOKUP(B204,'Index Web'!A$3:O$234,15,FALSE)," ",VLOOKUP(B204,'Index Web'!A$3:O$234,13,FALSE),"""","},")</f>
        <v>"si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simeherefugiadoenelsenor"},</v>
      </c>
      <c r="Q204" t="str">
        <f t="shared" si="3"/>
        <v>{id:202,title: "Si me he refugiado en el Señor", subtitle: "Salmo 11(10)", category: "Precatecumenado", moments: ["Cuaresma","Antiguo Testamento"], url: "/resucito/src/index.html?canto=simeherefugiadoenelsenor", content: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simeherefugiadoenelsenor"},</v>
      </c>
    </row>
    <row r="205" spans="2:17" x14ac:dyDescent="0.35">
      <c r="B205" s="30">
        <v>235</v>
      </c>
      <c r="C205" t="s">
        <v>261</v>
      </c>
      <c r="D205">
        <f>VLOOKUP(B205,'Index Web'!A$3:L$234,2,FALSE)</f>
        <v>203</v>
      </c>
      <c r="E205" t="s">
        <v>947</v>
      </c>
      <c r="F205" t="str">
        <f>_xlfn.CONCAT("""",VLOOKUP(B205,'Index Web'!A$3:L$234,3,FALSE),"""")</f>
        <v>"Sientate solitario y silencioso"</v>
      </c>
      <c r="G205" t="s">
        <v>948</v>
      </c>
      <c r="H205" t="str">
        <f>_xlfn.CONCAT("""",VLOOKUP(B205,'Index Web'!A$3:L$234,4,FALSE),"""")</f>
        <v>"Lamentaciones 3"</v>
      </c>
      <c r="I205" t="s">
        <v>949</v>
      </c>
      <c r="J205" t="str">
        <f>_xlfn.CONCAT("""",VLOOKUP(B205,'Index Web'!A$3:L$234,5,FALSE),"""")</f>
        <v>"Catecumenado"</v>
      </c>
      <c r="K205" t="s">
        <v>950</v>
      </c>
      <c r="L205" t="str">
        <f>_xlfn.CONCAT("[",VLOOKUP(B205,'Index Web'!A$3:N$234,14,FALSE),"]")</f>
        <v>["Cuaresma"]</v>
      </c>
      <c r="M205" t="s">
        <v>951</v>
      </c>
      <c r="N205" t="str">
        <f>_xlfn.CONCAT("""/resucito/src/index.html?canto=",VLOOKUP(B205,'Index Web'!A$3:N$234,13,FALSE),"""")</f>
        <v>"/resucito/src/index.html?canto=sientatesolitarioysilencioso"</v>
      </c>
      <c r="O205" t="s">
        <v>952</v>
      </c>
      <c r="P205" t="str">
        <f>_xlfn.CONCAT("""",VLOOKUP(B205,'Index Web'!A$3:O$234,15,FALSE)," ",VLOOKUP(B205,'Index Web'!A$3:O$234,13,FALSE),"""","},")</f>
        <v>"siéntate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sientatesolitarioysilencioso"},</v>
      </c>
      <c r="Q205" t="str">
        <f t="shared" si="3"/>
        <v>{id:203,title: "Sientate solitario y silencioso", subtitle: "Lamentaciones 3", category: "Catecumenado", moments: ["Cuaresma"], url: "/resucito/src/index.html?canto=sientatesolitarioysilencioso", content: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sientatesolitarioysilencioso"},</v>
      </c>
    </row>
    <row r="206" spans="2:17" x14ac:dyDescent="0.35">
      <c r="B206" s="25">
        <v>154</v>
      </c>
      <c r="C206" t="s">
        <v>261</v>
      </c>
      <c r="D206">
        <f>VLOOKUP(B206,'Index Web'!A$3:L$234,2,FALSE)</f>
        <v>204</v>
      </c>
      <c r="E206" t="s">
        <v>947</v>
      </c>
      <c r="F206" t="str">
        <f>_xlfn.CONCAT("""",VLOOKUP(B206,'Index Web'!A$3:L$234,3,FALSE),"""")</f>
        <v>"Sión, madre de todos los pueblos"</v>
      </c>
      <c r="G206" t="s">
        <v>948</v>
      </c>
      <c r="H206" t="str">
        <f>_xlfn.CONCAT("""",VLOOKUP(B206,'Index Web'!A$3:L$234,4,FALSE),"""")</f>
        <v>"Salmo 87 (86)"</v>
      </c>
      <c r="I206" t="s">
        <v>949</v>
      </c>
      <c r="J206" t="str">
        <f>_xlfn.CONCAT("""",VLOOKUP(B206,'Index Web'!A$3:L$234,5,FALSE),"""")</f>
        <v>"Precatecumenado"</v>
      </c>
      <c r="K206" t="s">
        <v>950</v>
      </c>
      <c r="L206" t="str">
        <f>_xlfn.CONCAT("[",VLOOKUP(B206,'Index Web'!A$3:N$234,14,FALSE),"]")</f>
        <v>["Vírgen María","Final","Antiguo Testamento"]</v>
      </c>
      <c r="M206" t="s">
        <v>951</v>
      </c>
      <c r="N206" t="str">
        <f>_xlfn.CONCAT("""/resucito/src/index.html?canto=",VLOOKUP(B206,'Index Web'!A$3:N$234,13,FALSE),"""")</f>
        <v>"/resucito/src/index.html?canto=sionmadredetodoslospueblos"</v>
      </c>
      <c r="O206" t="s">
        <v>952</v>
      </c>
      <c r="P206" t="str">
        <f>_xlfn.CONCAT("""",VLOOKUP(B206,'Index Web'!A$3:O$234,15,FALSE)," ",VLOOKUP(B206,'Index Web'!A$3:O$234,13,FALSE),"""","},")</f>
        <v>"sión,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sionmadredetodoslospueblos"},</v>
      </c>
      <c r="Q206" t="str">
        <f t="shared" si="3"/>
        <v>{id:204,title: "Sión, madre de todos los pueblos", subtitle: "Salmo 87 (86)", category: "Precatecumenado", moments: ["Vírgen María","Final","Antiguo Testamento"], url: "/resucito/src/index.html?canto=sionmadredetodoslospueblos", content: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sionmadredetodoslospueblos"},</v>
      </c>
    </row>
    <row r="207" spans="2:17" x14ac:dyDescent="0.35">
      <c r="B207" s="26">
        <v>155</v>
      </c>
      <c r="C207" t="s">
        <v>261</v>
      </c>
      <c r="D207">
        <f>VLOOKUP(B207,'Index Web'!A$3:L$234,2,FALSE)</f>
        <v>205</v>
      </c>
      <c r="E207" t="s">
        <v>947</v>
      </c>
      <c r="F207" t="str">
        <f>_xlfn.CONCAT("""",VLOOKUP(B207,'Index Web'!A$3:L$234,3,FALSE),"""")</f>
        <v>"Sola a Solo"</v>
      </c>
      <c r="G207" t="s">
        <v>948</v>
      </c>
      <c r="H207" t="str">
        <f>_xlfn.CONCAT("""",VLOOKUP(B207,'Index Web'!A$3:L$234,4,FALSE),"""")</f>
        <v>"(Kiko Argüello)"</v>
      </c>
      <c r="I207" t="s">
        <v>949</v>
      </c>
      <c r="J207" t="str">
        <f>_xlfn.CONCAT("""",VLOOKUP(B207,'Index Web'!A$3:L$234,5,FALSE),"""")</f>
        <v>"Precatecumenado"</v>
      </c>
      <c r="K207" t="s">
        <v>950</v>
      </c>
      <c r="L207" t="str">
        <f>_xlfn.CONCAT("[",VLOOKUP(B207,'Index Web'!A$3:N$234,14,FALSE),"]")</f>
        <v>["Vírgen María","Cuaresma","Fracción Del Pan"]</v>
      </c>
      <c r="M207" t="s">
        <v>951</v>
      </c>
      <c r="N207" t="str">
        <f>_xlfn.CONCAT("""/resucito/src/index.html?canto=",VLOOKUP(B207,'Index Web'!A$3:N$234,13,FALSE),"""")</f>
        <v>"/resucito/src/index.html?canto=solaasolo"</v>
      </c>
      <c r="O207" t="s">
        <v>952</v>
      </c>
      <c r="P207" t="str">
        <f>_xlfn.CONCAT("""",VLOOKUP(B207,'Index Web'!A$3:O$234,15,FALSE)," ",VLOOKUP(B207,'Index Web'!A$3:O$234,13,FALSE),"""","},")</f>
        <v>"sola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solaasolo"},</v>
      </c>
      <c r="Q207" t="str">
        <f t="shared" si="3"/>
        <v>{id:205,title: "Sola a Solo", subtitle: "(Kiko Argüello)", category: "Precatecumenado", moments: ["Vírgen María","Cuaresma","Fracción Del Pan"], url: "/resucito/src/index.html?canto=solaasolo", content: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solaasolo"},</v>
      </c>
    </row>
    <row r="208" spans="2:17" x14ac:dyDescent="0.35">
      <c r="B208" s="25">
        <v>156</v>
      </c>
      <c r="C208" t="s">
        <v>261</v>
      </c>
      <c r="D208">
        <f>VLOOKUP(B208,'Index Web'!A$3:L$234,2,FALSE)</f>
        <v>206</v>
      </c>
      <c r="E208" t="s">
        <v>947</v>
      </c>
      <c r="F208" t="str">
        <f>_xlfn.CONCAT("""",VLOOKUP(B208,'Index Web'!A$3:L$234,3,FALSE),"""")</f>
        <v>"Stabat Mater dolorosa"</v>
      </c>
      <c r="G208" t="s">
        <v>948</v>
      </c>
      <c r="H208" t="str">
        <f>_xlfn.CONCAT("""",VLOOKUP(B208,'Index Web'!A$3:L$234,4,FALSE),"""")</f>
        <v>"Himno latin"</v>
      </c>
      <c r="I208" t="s">
        <v>949</v>
      </c>
      <c r="J208" t="str">
        <f>_xlfn.CONCAT("""",VLOOKUP(B208,'Index Web'!A$3:L$234,5,FALSE),"""")</f>
        <v>"Precatecumenado"</v>
      </c>
      <c r="K208" t="s">
        <v>950</v>
      </c>
      <c r="L208" t="str">
        <f>_xlfn.CONCAT("[",VLOOKUP(B208,'Index Web'!A$3:N$234,14,FALSE),"]")</f>
        <v>["Vírgen María","Cuaresma","Fracción Del Pan"]</v>
      </c>
      <c r="M208" t="s">
        <v>951</v>
      </c>
      <c r="N208" t="str">
        <f>_xlfn.CONCAT("""/resucito/src/index.html?canto=",VLOOKUP(B208,'Index Web'!A$3:N$234,13,FALSE),"""")</f>
        <v>"/resucito/src/index.html?canto=stabatmaterdolorosa"</v>
      </c>
      <c r="O208" t="s">
        <v>952</v>
      </c>
      <c r="P208" t="str">
        <f>_xlfn.CONCAT("""",VLOOKUP(B208,'Index Web'!A$3:O$234,15,FALSE)," ",VLOOKUP(B208,'Index Web'!A$3:O$234,13,FALSE),"""","},")</f>
        <v>"stabat mater dolorosa: himno latin: stabat mater dolorosa iuxta crucem lacrimosa, dum pendebat filius. era su alma un gemido, era un dolor, era un grito, cuando una espada la atravesó. oh qué triste y afligida está la bendita madre del unigénito. stabat mater dolorosa  cuál es el hombre que no llora al ver a la madre de cristo en tanto suplicio? por los pecados de su gente ella ve a jesús en tormentos, y sometido a los azotes. stabat mater dolorosa  bis a. himno lat. ella ve a su hijo amado que muere desolado, y que entrega su espíritu. oh, cristo, cuando yo deba morir, por tu bendita madre hazme conseguir la palma de la victoria. amén, amén, amén. stabatmaterdolorosa"},</v>
      </c>
      <c r="Q208" t="str">
        <f t="shared" si="3"/>
        <v>{id:206,title: "Stabat Mater dolorosa", subtitle: "Himno latin", category: "Precatecumenado", moments: ["Vírgen María","Cuaresma","Fracción Del Pan"], url: "/resucito/src/index.html?canto=stabatmaterdolorosa", content: "stabat mater dolorosa: himno latin: stabat mater dolorosa iuxta crucem lacrimosa, dum pendebat filius. era su alma un gemido, era un dolor, era un grito, cuando una espada la atravesó. oh qué triste y afligida está la bendita madre del unigénito. stabat mater dolorosa  cuál es el hombre que no llora al ver a la madre de cristo en tanto suplicio? por los pecados de su gente ella ve a jesús en tormentos, y sometido a los azotes. stabat mater dolorosa  bis a. himno lat. ella ve a su hijo amado que muere desolado, y que entrega su espíritu. oh, cristo, cuando yo deba morir, por tu bendita madre hazme conseguir la palma de la victoria. amén, amén, amén. stabatmaterdolorosa"},</v>
      </c>
    </row>
    <row r="209" spans="2:17" x14ac:dyDescent="0.35">
      <c r="B209" s="28">
        <v>244</v>
      </c>
      <c r="C209" t="s">
        <v>261</v>
      </c>
      <c r="D209">
        <f>VLOOKUP(B209,'Index Web'!A$3:L$234,2,FALSE)</f>
        <v>207</v>
      </c>
      <c r="E209" t="s">
        <v>947</v>
      </c>
      <c r="F209" t="str">
        <f>_xlfn.CONCAT("""",VLOOKUP(B209,'Index Web'!A$3:L$234,3,FALSE),"""")</f>
        <v>"Suba el esposo al leño de su tálamo "</v>
      </c>
      <c r="G209" t="s">
        <v>948</v>
      </c>
      <c r="H209" t="str">
        <f>_xlfn.CONCAT("""",VLOOKUP(B209,'Index Web'!A$3:L$234,4,FALSE),"""")</f>
        <v>"Himno (San Quodvultdeus)"</v>
      </c>
      <c r="I209" t="s">
        <v>949</v>
      </c>
      <c r="J209" t="str">
        <f>_xlfn.CONCAT("""",VLOOKUP(B209,'Index Web'!A$3:L$234,5,FALSE),"""")</f>
        <v>"Eleccion"</v>
      </c>
      <c r="K209" t="s">
        <v>950</v>
      </c>
      <c r="L209" t="str">
        <f>_xlfn.CONCAT("[",VLOOKUP(B209,'Index Web'!A$3:N$234,14,FALSE),"]")</f>
        <v>[""]</v>
      </c>
      <c r="M209" t="s">
        <v>951</v>
      </c>
      <c r="N209" t="str">
        <f>_xlfn.CONCAT("""/resucito/src/index.html?canto=",VLOOKUP(B209,'Index Web'!A$3:N$234,13,FALSE),"""")</f>
        <v>"/resucito/src/index.html?canto=subaelesposoallenodesutalamo"</v>
      </c>
      <c r="O209" t="s">
        <v>952</v>
      </c>
      <c r="P209" t="str">
        <f>_xlfn.CONCAT("""",VLOOKUP(B209,'Index Web'!A$3:O$234,15,FALSE)," ",VLOOKUP(B209,'Index Web'!A$3:O$234,13,FALSE),"""","},")</f>
        <v>"suba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subaelesposoallenodesutalamo"},</v>
      </c>
      <c r="Q209" t="str">
        <f t="shared" si="3"/>
        <v>{id:207,title: "Suba el esposo al leño de su tálamo ", subtitle: "Himno (San Quodvultdeus)", category: "Eleccion", moments: [""], url: "/resucito/src/index.html?canto=subaelesposoallenodesutalamo", content: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subaelesposoallenodesutalamo"},</v>
      </c>
    </row>
    <row r="210" spans="2:17" x14ac:dyDescent="0.35">
      <c r="B210" s="25">
        <v>157</v>
      </c>
      <c r="C210" t="s">
        <v>261</v>
      </c>
      <c r="D210">
        <f>VLOOKUP(B210,'Index Web'!A$3:L$234,2,FALSE)</f>
        <v>208</v>
      </c>
      <c r="E210" t="s">
        <v>947</v>
      </c>
      <c r="F210" t="str">
        <f>_xlfn.CONCAT("""",VLOOKUP(B210,'Index Web'!A$3:L$234,3,FALSE),"""")</f>
        <v>"Sube Dios entre aclamaciones"</v>
      </c>
      <c r="G210" t="s">
        <v>948</v>
      </c>
      <c r="H210" t="str">
        <f>_xlfn.CONCAT("""",VLOOKUP(B210,'Index Web'!A$3:L$234,4,FALSE),"""")</f>
        <v>"Salmo 47 (46)"</v>
      </c>
      <c r="I210" t="s">
        <v>949</v>
      </c>
      <c r="J210" t="str">
        <f>_xlfn.CONCAT("""",VLOOKUP(B210,'Index Web'!A$3:L$234,5,FALSE),"""")</f>
        <v>"Precatecumenado"</v>
      </c>
      <c r="K210" t="s">
        <v>950</v>
      </c>
      <c r="L210" t="str">
        <f>_xlfn.CONCAT("[",VLOOKUP(B210,'Index Web'!A$3:N$234,14,FALSE),"]")</f>
        <v>["Pascua","Pentecostés","Antiguo Testamento","Paz"]</v>
      </c>
      <c r="M210" t="s">
        <v>951</v>
      </c>
      <c r="N210" t="str">
        <f>_xlfn.CONCAT("""/resucito/src/index.html?canto=",VLOOKUP(B210,'Index Web'!A$3:N$234,13,FALSE),"""")</f>
        <v>"/resucito/src/index.html?canto=subediosentreaclamaciones"</v>
      </c>
      <c r="O210" t="s">
        <v>952</v>
      </c>
      <c r="P210" t="str">
        <f>_xlfn.CONCAT("""",VLOOKUP(B210,'Index Web'!A$3:O$234,15,FALSE)," ",VLOOKUP(B210,'Index Web'!A$3:O$234,13,FALSE),"""","},")</f>
        <v>"sube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cantad para Dios, cantad, cantad para Dios, cantad! cantad para Dios, cantad, cantad para Dios, cantad! sube Dios entre aclamaciones  subediosentreaclamaciones"},</v>
      </c>
      <c r="Q210" t="str">
        <f t="shared" si="3"/>
        <v>{id:208,title: "Sube Dios entre aclamaciones", subtitle: "Salmo 47 (46)", category: "Precatecumenado", moments: ["Pascua","Pentecostés","Antiguo Testamento","Paz"], url: "/resucito/src/index.html?canto=subediosentreaclamaciones", content: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cantad para Dios, cantad, cantad para Dios, cantad! cantad para Dios, cantad, cantad para Dios, cantad! sube Dios entre aclamaciones  subediosentreaclamaciones"},</v>
      </c>
    </row>
    <row r="211" spans="2:17" x14ac:dyDescent="0.35">
      <c r="B211" s="27">
        <v>220</v>
      </c>
      <c r="C211" t="s">
        <v>261</v>
      </c>
      <c r="D211">
        <f>VLOOKUP(B211,'Index Web'!A$3:L$234,2,FALSE)</f>
        <v>209</v>
      </c>
      <c r="E211" t="s">
        <v>947</v>
      </c>
      <c r="F211" t="str">
        <f>_xlfn.CONCAT("""",VLOOKUP(B211,'Index Web'!A$3:L$234,3,FALSE),"""")</f>
        <v>"Te deum"</v>
      </c>
      <c r="G211" t="s">
        <v>948</v>
      </c>
      <c r="H211" t="str">
        <f>_xlfn.CONCAT("""",VLOOKUP(B211,'Index Web'!A$3:L$234,4,FALSE),"""")</f>
        <v>"Himno"</v>
      </c>
      <c r="I211" t="s">
        <v>949</v>
      </c>
      <c r="J211" t="str">
        <f>_xlfn.CONCAT("""",VLOOKUP(B211,'Index Web'!A$3:L$234,5,FALSE),"""")</f>
        <v>"Liturgia"</v>
      </c>
      <c r="K211" t="s">
        <v>950</v>
      </c>
      <c r="L211" t="str">
        <f>_xlfn.CONCAT("[",VLOOKUP(B211,'Index Web'!A$3:N$234,14,FALSE),"]")</f>
        <v>[""]</v>
      </c>
      <c r="M211" t="s">
        <v>951</v>
      </c>
      <c r="N211" t="str">
        <f>_xlfn.CONCAT("""/resucito/src/index.html?canto=",VLOOKUP(B211,'Index Web'!A$3:N$234,13,FALSE),"""")</f>
        <v>"/resucito/src/index.html?canto=tedeum"</v>
      </c>
      <c r="O211" t="s">
        <v>952</v>
      </c>
      <c r="P211" t="str">
        <f>_xlfn.CONCAT("""",VLOOKUP(B211,'Index Web'!A$3:O$234,15,FALSE)," ",VLOOKUP(B211,'Index Web'!A$3:O$234,13,FALSE),"""","},")</f>
        <v>"tedeum: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tedeum"},</v>
      </c>
      <c r="Q211" t="str">
        <f t="shared" si="3"/>
        <v>{id:209,title: "Te deum", subtitle: "Himno", category: "Liturgia", moments: [""], url: "/resucito/src/index.html?canto=tedeum", content: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tedeum"},</v>
      </c>
    </row>
    <row r="212" spans="2:17" x14ac:dyDescent="0.35">
      <c r="B212" s="25">
        <v>158</v>
      </c>
      <c r="C212" t="s">
        <v>261</v>
      </c>
      <c r="D212">
        <f>VLOOKUP(B212,'Index Web'!A$3:L$234,2,FALSE)</f>
        <v>210</v>
      </c>
      <c r="E212" t="s">
        <v>947</v>
      </c>
      <c r="F212" t="str">
        <f>_xlfn.CONCAT("""",VLOOKUP(B212,'Index Web'!A$3:L$234,3,FALSE),"""")</f>
        <v>"Te estoy llamando, Señor"</v>
      </c>
      <c r="G212" t="s">
        <v>948</v>
      </c>
      <c r="H212" t="str">
        <f>_xlfn.CONCAT("""",VLOOKUP(B212,'Index Web'!A$3:L$234,4,FALSE),"""")</f>
        <v>"Salmo 141 (140)"</v>
      </c>
      <c r="I212" t="s">
        <v>949</v>
      </c>
      <c r="J212" t="str">
        <f>_xlfn.CONCAT("""",VLOOKUP(B212,'Index Web'!A$3:L$234,5,FALSE),"""")</f>
        <v>"Precatecumenado"</v>
      </c>
      <c r="K212" t="s">
        <v>950</v>
      </c>
      <c r="L212" t="str">
        <f>_xlfn.CONCAT("[",VLOOKUP(B212,'Index Web'!A$3:N$234,14,FALSE),"]")</f>
        <v>["Cuaresma","Antiguo Testamento"]</v>
      </c>
      <c r="M212" t="s">
        <v>951</v>
      </c>
      <c r="N212" t="str">
        <f>_xlfn.CONCAT("""/resucito/src/index.html?canto=",VLOOKUP(B212,'Index Web'!A$3:N$234,13,FALSE),"""")</f>
        <v>"/resucito/src/index.html?canto=teestoyllamandosenor"</v>
      </c>
      <c r="O212" t="s">
        <v>952</v>
      </c>
      <c r="P212" t="str">
        <f>_xlfn.CONCAT("""",VLOOKUP(B212,'Index Web'!A$3:O$234,15,FALSE)," ",VLOOKUP(B212,'Index Web'!A$3:O$234,13,FALSE),"""","},")</f>
        <v>"te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a ti, señor, miran mis ojos, en ti me refugio, ¡no desampares mi alma! guárdame tú del lazo que me tienden, de las trampas de tantos enemigos. caigan ellos, cada uno en su red, que yo, unido a ti, paso indemne, que yo, unido a ti, paso indemne. te estoy llamando     teestoyllamandosenor"},</v>
      </c>
      <c r="Q212" t="str">
        <f t="shared" si="3"/>
        <v>{id:210,title: "Te estoy llamando, Señor", subtitle: "Salmo 141 (140)", category: "Precatecumenado", moments: ["Cuaresma","Antiguo Testamento"], url: "/resucito/src/index.html?canto=teestoyllamandosenor", content: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a ti, señor, miran mis ojos, en ti me refugio, ¡no desampares mi alma! guárdame tú del lazo que me tienden, de las trampas de tantos enemigos. caigan ellos, cada uno en su red, que yo, unido a ti, paso indemne, que yo, unido a ti, paso indemne. te estoy llamando     teestoyllamandosenor"},</v>
      </c>
    </row>
    <row r="213" spans="2:17" x14ac:dyDescent="0.35">
      <c r="B213" s="26">
        <v>159</v>
      </c>
      <c r="C213" t="s">
        <v>261</v>
      </c>
      <c r="D213">
        <f>VLOOKUP(B213,'Index Web'!A$3:L$234,2,FALSE)</f>
        <v>211</v>
      </c>
      <c r="E213" t="s">
        <v>947</v>
      </c>
      <c r="F213" t="str">
        <f>_xlfn.CONCAT("""",VLOOKUP(B213,'Index Web'!A$3:L$234,3,FALSE),"""")</f>
        <v>"Te he manifestado mi pecado"</v>
      </c>
      <c r="G213" t="s">
        <v>948</v>
      </c>
      <c r="H213" t="str">
        <f>_xlfn.CONCAT("""",VLOOKUP(B213,'Index Web'!A$3:L$234,4,FALSE),"""")</f>
        <v>"Salmo 32 (31)"</v>
      </c>
      <c r="I213" t="s">
        <v>949</v>
      </c>
      <c r="J213" t="str">
        <f>_xlfn.CONCAT("""",VLOOKUP(B213,'Index Web'!A$3:L$234,5,FALSE),"""")</f>
        <v>"Precatecumenado"</v>
      </c>
      <c r="K213" t="s">
        <v>950</v>
      </c>
      <c r="L213" t="str">
        <f>_xlfn.CONCAT("[",VLOOKUP(B213,'Index Web'!A$3:N$234,14,FALSE),"]")</f>
        <v>["Cuaresma","Antiguo Testamento"]</v>
      </c>
      <c r="M213" t="s">
        <v>951</v>
      </c>
      <c r="N213" t="str">
        <f>_xlfn.CONCAT("""/resucito/src/index.html?canto=",VLOOKUP(B213,'Index Web'!A$3:N$234,13,FALSE),"""")</f>
        <v>"/resucito/src/index.html?canto=tehemanifestadomipecado"</v>
      </c>
      <c r="O213" t="s">
        <v>952</v>
      </c>
      <c r="P213" t="str">
        <f>_xlfn.CONCAT("""",VLOOKUP(B213,'Index Web'!A$3:O$234,15,FALSE)," ",VLOOKUP(B213,'Index Web'!A$3:O$234,13,FALSE),"""","},")</f>
        <v>"te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tehemanifestadomipecado"},</v>
      </c>
      <c r="Q213" t="str">
        <f t="shared" si="3"/>
        <v>{id:211,title: "Te he manifestado mi pecado", subtitle: "Salmo 32 (31)", category: "Precatecumenado", moments: ["Cuaresma","Antiguo Testamento"], url: "/resucito/src/index.html?canto=tehemanifestadomipecado", content: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tehemanifestadomipecado"},</v>
      </c>
    </row>
    <row r="214" spans="2:17" x14ac:dyDescent="0.35">
      <c r="B214" s="31">
        <v>236</v>
      </c>
      <c r="C214" t="s">
        <v>261</v>
      </c>
      <c r="D214">
        <f>VLOOKUP(B214,'Index Web'!A$3:L$234,2,FALSE)</f>
        <v>212</v>
      </c>
      <c r="E214" t="s">
        <v>947</v>
      </c>
      <c r="F214" t="str">
        <f>_xlfn.CONCAT("""",VLOOKUP(B214,'Index Web'!A$3:L$234,3,FALSE),"""")</f>
        <v>"Tú eres mi esperanza, Señor"</v>
      </c>
      <c r="G214" t="s">
        <v>948</v>
      </c>
      <c r="H214" t="str">
        <f>_xlfn.CONCAT("""",VLOOKUP(B214,'Index Web'!A$3:L$234,4,FALSE),"""")</f>
        <v>"Oda XXIX de Salomón"</v>
      </c>
      <c r="I214" t="s">
        <v>949</v>
      </c>
      <c r="J214" t="str">
        <f>_xlfn.CONCAT("""",VLOOKUP(B214,'Index Web'!A$3:L$234,5,FALSE),"""")</f>
        <v>"Catecumenado"</v>
      </c>
      <c r="K214" t="s">
        <v>950</v>
      </c>
      <c r="L214" t="str">
        <f>_xlfn.CONCAT("[",VLOOKUP(B214,'Index Web'!A$3:N$234,14,FALSE),"]")</f>
        <v>["Adviento","Navidad","Cuaresma","Antiguo Testamento"]</v>
      </c>
      <c r="M214" t="s">
        <v>951</v>
      </c>
      <c r="N214" t="str">
        <f>_xlfn.CONCAT("""/resucito/src/index.html?canto=",VLOOKUP(B214,'Index Web'!A$3:N$234,13,FALSE),"""")</f>
        <v>"/resucito/src/index.html?canto=tueresmiesperanzasenor"</v>
      </c>
      <c r="O214" t="s">
        <v>952</v>
      </c>
      <c r="P214" t="str">
        <f>_xlfn.CONCAT("""",VLOOKUP(B214,'Index Web'!A$3:O$234,15,FALSE)," ",VLOOKUP(B214,'Index Web'!A$3:O$234,13,FALSE),"""","},")</f>
        <v>"tú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tueresmiesperanzasenor"},</v>
      </c>
      <c r="Q214" t="str">
        <f t="shared" si="3"/>
        <v>{id:212,title: "Tú eres mi esperanza, Señor", subtitle: "Oda XXIX de Salomón", category: "Catecumenado", moments: ["Adviento","Navidad","Cuaresma","Antiguo Testamento"], url: "/resucito/src/index.html?canto=tueresmiesperanzasenor", content: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tueresmiesperanzasenor"},</v>
      </c>
    </row>
    <row r="215" spans="2:17" x14ac:dyDescent="0.35">
      <c r="B215" s="26">
        <v>160</v>
      </c>
      <c r="C215" t="s">
        <v>261</v>
      </c>
      <c r="D215">
        <f>VLOOKUP(B215,'Index Web'!A$3:L$234,2,FALSE)</f>
        <v>213</v>
      </c>
      <c r="E215" t="s">
        <v>947</v>
      </c>
      <c r="F215" t="str">
        <f>_xlfn.CONCAT("""",VLOOKUP(B215,'Index Web'!A$3:L$234,3,FALSE),"""")</f>
        <v>"Tú has cubierto de vergüenza la muerte"</v>
      </c>
      <c r="G215" t="s">
        <v>948</v>
      </c>
      <c r="H215" t="str">
        <f>_xlfn.CONCAT("""",VLOOKUP(B215,'Index Web'!A$3:L$234,4,FALSE),"""")</f>
        <v>"Homilía Pascual (Melltón de Sardes)"</v>
      </c>
      <c r="I215" t="s">
        <v>949</v>
      </c>
      <c r="J215" t="str">
        <f>_xlfn.CONCAT("""",VLOOKUP(B215,'Index Web'!A$3:L$234,5,FALSE),"""")</f>
        <v>"Precatecumenado"</v>
      </c>
      <c r="K215" t="s">
        <v>950</v>
      </c>
      <c r="L215" t="str">
        <f>_xlfn.CONCAT("[",VLOOKUP(B215,'Index Web'!A$3:N$234,14,FALSE),"]")</f>
        <v>["Vírgen María","Pascua","Pentecostés","Fracción Del Pan"]</v>
      </c>
      <c r="M215" t="s">
        <v>951</v>
      </c>
      <c r="N215" t="str">
        <f>_xlfn.CONCAT("""/resucito/src/index.html?canto=",VLOOKUP(B215,'Index Web'!A$3:N$234,13,FALSE),"""")</f>
        <v>"/resucito/src/index.html?canto=tuhascubiertodevergüenzalamuerte"</v>
      </c>
      <c r="O215" t="s">
        <v>952</v>
      </c>
      <c r="P215" t="str">
        <f>_xlfn.CONCAT("""",VLOOKUP(B215,'Index Web'!A$3:O$234,15,FALSE)," ",VLOOKUP(B215,'Index Web'!A$3:O$234,13,FALSE),"""","},")</f>
        <v>"tú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tuhascubiertodevergüenzalamuerte"},</v>
      </c>
      <c r="Q215" t="str">
        <f t="shared" si="3"/>
        <v>{id:213,title: "Tú has cubierto de vergüenza la muerte", subtitle: "Homilía Pascual (Melltón de Sardes)", category: "Precatecumenado", moments: ["Vírgen María","Pascua","Pentecostés","Fracción Del Pan"], url: "/resucito/src/index.html?canto=tuhascubiertodevergüenzalamuerte", content: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tuhascubiertodevergüenzalamuerte"},</v>
      </c>
    </row>
    <row r="216" spans="2:17" x14ac:dyDescent="0.35">
      <c r="B216" s="25">
        <v>161</v>
      </c>
      <c r="C216" t="s">
        <v>261</v>
      </c>
      <c r="D216">
        <f>VLOOKUP(B216,'Index Web'!A$3:L$234,2,FALSE)</f>
        <v>214</v>
      </c>
      <c r="E216" t="s">
        <v>947</v>
      </c>
      <c r="F216" t="str">
        <f>_xlfn.CONCAT("""",VLOOKUP(B216,'Index Web'!A$3:L$234,3,FALSE),"""")</f>
        <v>"Tú que eres fiel"</v>
      </c>
      <c r="G216" t="s">
        <v>948</v>
      </c>
      <c r="H216" t="str">
        <f>_xlfn.CONCAT("""",VLOOKUP(B216,'Index Web'!A$3:L$234,4,FALSE),"""")</f>
        <v>"Salmo 143 (142)"</v>
      </c>
      <c r="I216" t="s">
        <v>949</v>
      </c>
      <c r="J216" t="str">
        <f>_xlfn.CONCAT("""",VLOOKUP(B216,'Index Web'!A$3:L$234,5,FALSE),"""")</f>
        <v>"Precatecumenado"</v>
      </c>
      <c r="K216" t="s">
        <v>950</v>
      </c>
      <c r="L216" t="str">
        <f>_xlfn.CONCAT("[",VLOOKUP(B216,'Index Web'!A$3:N$234,14,FALSE),"]")</f>
        <v>["Cuaresma","Entrada","Antiguo Testamento"]</v>
      </c>
      <c r="M216" t="s">
        <v>951</v>
      </c>
      <c r="N216" t="str">
        <f>_xlfn.CONCAT("""/resucito/src/index.html?canto=",VLOOKUP(B216,'Index Web'!A$3:N$234,13,FALSE),"""")</f>
        <v>"/resucito/src/index.html?canto=tuqueeresfiel"</v>
      </c>
      <c r="O216" t="s">
        <v>952</v>
      </c>
      <c r="P216" t="str">
        <f>_xlfn.CONCAT("""",VLOOKUP(B216,'Index Web'!A$3:O$234,15,FALSE)," ",VLOOKUP(B216,'Index Web'!A$3:O$234,13,FALSE),"""","},")</f>
        <v>"tú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hazme conocer el camino, la vía que he de seguir. líbrame de mis enemigos, señor, que me refugio en ti. tú que eres fiel. .. enséñame a cumplir tu voluntad, porque tú eres mi Dios; tu espíritu me guíe, tu espíritu me guíe por tierra llana. tú que eres fiel. .. tuqueeresfiel"},</v>
      </c>
      <c r="Q216" t="str">
        <f t="shared" si="3"/>
        <v>{id:214,title: "Tú que eres fiel", subtitle: "Salmo 143 (142)", category: "Precatecumenado", moments: ["Cuaresma","Entrada","Antiguo Testamento"], url: "/resucito/src/index.html?canto=tuqueeresfiel", content: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hazme conocer el camino, la vía que he de seguir. líbrame de mis enemigos, señor, que me refugio en ti. tú que eres fiel. .. enséñame a cumplir tu voluntad, porque tú eres mi Dios; tu espíritu me guíe, tu espíritu me guíe por tierra llana. tú que eres fiel. .. tuqueeresfiel"},</v>
      </c>
    </row>
    <row r="217" spans="2:17" x14ac:dyDescent="0.35">
      <c r="B217" s="26">
        <v>162</v>
      </c>
      <c r="C217" t="s">
        <v>261</v>
      </c>
      <c r="D217">
        <f>VLOOKUP(B217,'Index Web'!A$3:L$234,2,FALSE)</f>
        <v>215</v>
      </c>
      <c r="E217" t="s">
        <v>947</v>
      </c>
      <c r="F217" t="str">
        <f>_xlfn.CONCAT("""",VLOOKUP(B217,'Index Web'!A$3:L$234,3,FALSE),"""")</f>
        <v>"Un retoño brota del tronco de Jesé"</v>
      </c>
      <c r="G217" t="s">
        <v>948</v>
      </c>
      <c r="H217" t="str">
        <f>_xlfn.CONCAT("""",VLOOKUP(B217,'Index Web'!A$3:L$234,4,FALSE),"""")</f>
        <v>"Isaías 11,1-11"</v>
      </c>
      <c r="I217" t="s">
        <v>949</v>
      </c>
      <c r="J217" t="str">
        <f>_xlfn.CONCAT("""",VLOOKUP(B217,'Index Web'!A$3:L$234,5,FALSE),"""")</f>
        <v>"Precatecumenado"</v>
      </c>
      <c r="K217" t="s">
        <v>950</v>
      </c>
      <c r="L217" t="str">
        <f>_xlfn.CONCAT("[",VLOOKUP(B217,'Index Web'!A$3:N$234,14,FALSE),"]")</f>
        <v>["Adviento","Navidad","Pascua","Pentecostés","Comunión","Antiguo Testamento"]</v>
      </c>
      <c r="M217" t="s">
        <v>951</v>
      </c>
      <c r="N217" t="str">
        <f>_xlfn.CONCAT("""/resucito/src/index.html?canto=",VLOOKUP(B217,'Index Web'!A$3:N$234,13,FALSE),"""")</f>
        <v>"/resucito/src/index.html?canto=unretonobrotadeltroncodejese"</v>
      </c>
      <c r="O217" t="s">
        <v>952</v>
      </c>
      <c r="P217" t="str">
        <f>_xlfn.CONCAT("""",VLOOKUP(B217,'Index Web'!A$3:O$234,15,FALSE)," ",VLOOKUP(B217,'Index Web'!A$3:O$234,13,FALSE),"""","},")</f>
        <v>"un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unretonobrotadeltroncodejese"},</v>
      </c>
      <c r="Q217" t="str">
        <f t="shared" si="3"/>
        <v>{id:215,title: "Un retoño brota del tronco de Jesé", subtitle: "Isaías 11,1-11", category: "Precatecumenado", moments: ["Adviento","Navidad","Pascua","Pentecostés","Comunión","Antiguo Testamento"], url: "/resucito/src/index.html?canto=unretonobrotadeltroncodejese", content: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unretonobrotadeltroncodejese"},</v>
      </c>
    </row>
    <row r="218" spans="2:17" x14ac:dyDescent="0.35">
      <c r="B218" s="25">
        <v>163</v>
      </c>
      <c r="C218" t="s">
        <v>261</v>
      </c>
      <c r="D218">
        <f>VLOOKUP(B218,'Index Web'!A$3:L$234,2,FALSE)</f>
        <v>216</v>
      </c>
      <c r="E218" t="s">
        <v>947</v>
      </c>
      <c r="F218" t="str">
        <f>_xlfn.CONCAT("""",VLOOKUP(B218,'Index Web'!A$3:L$234,3,FALSE),"""")</f>
        <v>"Una gran señal"</v>
      </c>
      <c r="G218" t="s">
        <v>948</v>
      </c>
      <c r="H218" t="str">
        <f>_xlfn.CONCAT("""",VLOOKUP(B218,'Index Web'!A$3:L$234,4,FALSE),"""")</f>
        <v>"Apocalipsis 12"</v>
      </c>
      <c r="I218" t="s">
        <v>949</v>
      </c>
      <c r="J218" t="str">
        <f>_xlfn.CONCAT("""",VLOOKUP(B218,'Index Web'!A$3:L$234,5,FALSE),"""")</f>
        <v>"Precatecumenado"</v>
      </c>
      <c r="K218" t="s">
        <v>950</v>
      </c>
      <c r="L218" t="str">
        <f>_xlfn.CONCAT("[",VLOOKUP(B218,'Index Web'!A$3:N$234,14,FALSE),"]")</f>
        <v>["Vírgen María","Adviento","Navidad","Pascua","Pentecostés","Final","Nuevo Testamento"]</v>
      </c>
      <c r="M218" t="s">
        <v>951</v>
      </c>
      <c r="N218" t="str">
        <f>_xlfn.CONCAT("""/resucito/src/index.html?canto=",VLOOKUP(B218,'Index Web'!A$3:N$234,13,FALSE),"""")</f>
        <v>"/resucito/src/index.html?canto=unagransenal"</v>
      </c>
      <c r="O218" t="s">
        <v>952</v>
      </c>
      <c r="P218" t="str">
        <f>_xlfn.CONCAT("""",VLOOKUP(B218,'Index Web'!A$3:O$234,15,FALSE)," ",VLOOKUP(B218,'Index Web'!A$3:O$234,13,FALSE),"""","},")</f>
        <v>"una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unagransenal"},</v>
      </c>
      <c r="Q218" t="str">
        <f t="shared" si="3"/>
        <v>{id:216,title: "Una gran señal", subtitle: "Apocalipsis 12", category: "Precatecumenado", moments: ["Vírgen María","Adviento","Navidad","Pascua","Pentecostés","Final","Nuevo Testamento"], url: "/resucito/src/index.html?canto=unagransenal", content: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unagransenal"},</v>
      </c>
    </row>
    <row r="219" spans="2:17" x14ac:dyDescent="0.35">
      <c r="B219" s="26">
        <v>164</v>
      </c>
      <c r="C219" t="s">
        <v>261</v>
      </c>
      <c r="D219">
        <f>VLOOKUP(B219,'Index Web'!A$3:L$234,2,FALSE)</f>
        <v>217</v>
      </c>
      <c r="E219" t="s">
        <v>947</v>
      </c>
      <c r="F219" t="str">
        <f>_xlfn.CONCAT("""",VLOOKUP(B219,'Index Web'!A$3:L$234,3,FALSE),"""")</f>
        <v>"Urí, urí, urá"</v>
      </c>
      <c r="G219" t="s">
        <v>948</v>
      </c>
      <c r="H219" t="str">
        <f>_xlfn.CONCAT("""",VLOOKUP(B219,'Index Web'!A$3:L$234,4,FALSE),"""")</f>
        <v>"Villancico (Kiko Argüello)"</v>
      </c>
      <c r="I219" t="s">
        <v>949</v>
      </c>
      <c r="J219" t="str">
        <f>_xlfn.CONCAT("""",VLOOKUP(B219,'Index Web'!A$3:L$234,5,FALSE),"""")</f>
        <v>"Precatecumenado"</v>
      </c>
      <c r="K219" t="s">
        <v>950</v>
      </c>
      <c r="L219" t="str">
        <f>_xlfn.CONCAT("[",VLOOKUP(B219,'Index Web'!A$3:N$234,14,FALSE),"]")</f>
        <v>["Adviento","Navidad","Niños"]</v>
      </c>
      <c r="M219" t="s">
        <v>951</v>
      </c>
      <c r="N219" t="str">
        <f>_xlfn.CONCAT("""/resucito/src/index.html?canto=",VLOOKUP(B219,'Index Web'!A$3:N$234,13,FALSE),"""")</f>
        <v>"/resucito/src/index.html?canto=uriuriura"</v>
      </c>
      <c r="O219" t="s">
        <v>952</v>
      </c>
      <c r="P219" t="str">
        <f>_xlfn.CONCAT("""",VLOOKUP(B219,'Index Web'!A$3:O$234,15,FALSE)," ",VLOOKUP(B219,'Index Web'!A$3:O$234,13,FALSE),"""","},")</f>
        <v>"urí,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uriuriura"},</v>
      </c>
      <c r="Q219" t="str">
        <f t="shared" si="3"/>
        <v>{id:217,title: "Urí, urí, urá", subtitle: "Villancico (Kiko Argüello)", category: "Precatecumenado", moments: ["Adviento","Navidad","Niños"], url: "/resucito/src/index.html?canto=uriuriura", content: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uriuriura"},</v>
      </c>
    </row>
    <row r="220" spans="2:17" x14ac:dyDescent="0.35">
      <c r="B220" s="25">
        <v>165</v>
      </c>
      <c r="C220" t="s">
        <v>261</v>
      </c>
      <c r="D220">
        <f>VLOOKUP(B220,'Index Web'!A$3:L$234,2,FALSE)</f>
        <v>218</v>
      </c>
      <c r="E220" t="s">
        <v>947</v>
      </c>
      <c r="F220" t="str">
        <f>_xlfn.CONCAT("""",VLOOKUP(B220,'Index Web'!A$3:L$234,3,FALSE),"""")</f>
        <v>"Vamos ya, pastores"</v>
      </c>
      <c r="G220" t="s">
        <v>948</v>
      </c>
      <c r="H220" t="str">
        <f>_xlfn.CONCAT("""",VLOOKUP(B220,'Index Web'!A$3:L$234,4,FALSE),"""")</f>
        <v>"Villancico (Kiko Argüello)"</v>
      </c>
      <c r="I220" t="s">
        <v>949</v>
      </c>
      <c r="J220" t="str">
        <f>_xlfn.CONCAT("""",VLOOKUP(B220,'Index Web'!A$3:L$234,5,FALSE),"""")</f>
        <v>"Precatecumenado"</v>
      </c>
      <c r="K220" t="s">
        <v>950</v>
      </c>
      <c r="L220" t="str">
        <f>_xlfn.CONCAT("[",VLOOKUP(B220,'Index Web'!A$3:N$234,14,FALSE),"]")</f>
        <v>["Adviento","Navidad","Niños"]</v>
      </c>
      <c r="M220" t="s">
        <v>951</v>
      </c>
      <c r="N220" t="str">
        <f>_xlfn.CONCAT("""/resucito/src/index.html?canto=",VLOOKUP(B220,'Index Web'!A$3:N$234,13,FALSE),"""")</f>
        <v>"/resucito/src/index.html?canto=vamosyapastores"</v>
      </c>
      <c r="O220" t="s">
        <v>952</v>
      </c>
      <c r="P220" t="str">
        <f>_xlfn.CONCAT("""",VLOOKUP(B220,'Index Web'!A$3:O$234,15,FALSE)," ",VLOOKUP(B220,'Index Web'!A$3:O$234,13,FALSE),"""","},")</f>
        <v>"vamos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vamosyapastores"},</v>
      </c>
      <c r="Q220" t="str">
        <f t="shared" si="3"/>
        <v>{id:218,title: "Vamos ya, pastores", subtitle: "Villancico (Kiko Argüello)", category: "Precatecumenado", moments: ["Adviento","Navidad","Niños"], url: "/resucito/src/index.html?canto=vamosyapastores", content: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vamosyapastores"},</v>
      </c>
    </row>
    <row r="221" spans="2:17" x14ac:dyDescent="0.35">
      <c r="B221" s="26">
        <v>166</v>
      </c>
      <c r="C221" t="s">
        <v>261</v>
      </c>
      <c r="D221">
        <f>VLOOKUP(B221,'Index Web'!A$3:L$234,2,FALSE)</f>
        <v>219</v>
      </c>
      <c r="E221" t="s">
        <v>947</v>
      </c>
      <c r="F221" t="str">
        <f>_xlfn.CONCAT("""",VLOOKUP(B221,'Index Web'!A$3:L$234,3,FALSE),"""")</f>
        <v>"Ven del Líbano"</v>
      </c>
      <c r="G221" t="s">
        <v>948</v>
      </c>
      <c r="H221" t="str">
        <f>_xlfn.CONCAT("""",VLOOKUP(B221,'Index Web'!A$3:L$234,4,FALSE),"""")</f>
        <v>"Cantar de los cantares 4,8ss"</v>
      </c>
      <c r="I221" t="s">
        <v>949</v>
      </c>
      <c r="J221" t="str">
        <f>_xlfn.CONCAT("""",VLOOKUP(B221,'Index Web'!A$3:L$234,5,FALSE),"""")</f>
        <v>"Precatecumenado"</v>
      </c>
      <c r="K221" t="s">
        <v>950</v>
      </c>
      <c r="L221" t="str">
        <f>_xlfn.CONCAT("[",VLOOKUP(B221,'Index Web'!A$3:N$234,14,FALSE),"]")</f>
        <v>["Pascua","Pentecostés","Entrada","Comunión","Antiguo Testamento"]</v>
      </c>
      <c r="M221" t="s">
        <v>951</v>
      </c>
      <c r="N221" t="str">
        <f>_xlfn.CONCAT("""/resucito/src/index.html?canto=",VLOOKUP(B221,'Index Web'!A$3:N$234,13,FALSE),"""")</f>
        <v>"/resucito/src/index.html?canto=vendellibano"</v>
      </c>
      <c r="O221" t="s">
        <v>952</v>
      </c>
      <c r="P221" t="str">
        <f>_xlfn.CONCAT("""",VLOOKUP(B221,'Index Web'!A$3:O$234,15,FALSE)," ",VLOOKUP(B221,'Index Web'!A$3:O$234,13,FALSE),"""","},")</f>
        <v>"ven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levántate deprisa, amada mía, ven, paloma, ven. porque el invierno ya ha pasado, el canto de la alondra ya se oye. las flores aparecen en la tierra, el fuerte sol ha llegado. levántate deprisa, amada mía, ven, paloma, ven. busqué el amor del alma mía  como un sello en el corazón, como tatuaje en el brazo. el amor es fuerte como la muerte, las aguas no lo apagarán. dar por este amor todos los bienes de la casa, sería despreciarlo. como un sello en el corazón, como tatuaje en el brazo. busqué el amor del alma mía vendellibano"},</v>
      </c>
      <c r="Q221" t="str">
        <f t="shared" si="3"/>
        <v>{id:219,title: "Ven del Líbano", subtitle: "Cantar de los cantares 4,8ss", category: "Precatecumenado", moments: ["Pascua","Pentecostés","Entrada","Comunión","Antiguo Testamento"], url: "/resucito/src/index.html?canto=vendellibano", content: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levántate deprisa, amada mía, ven, paloma, ven. porque el invierno ya ha pasado, el canto de la alondra ya se oye. las flores aparecen en la tierra, el fuerte sol ha llegado. levántate deprisa, amada mía, ven, paloma, ven. busqué el amor del alma mía  como un sello en el corazón, como tatuaje en el brazo. el amor es fuerte como la muerte, las aguas no lo apagarán. dar por este amor todos los bienes de la casa, sería despreciarlo. como un sello en el corazón, como tatuaje en el brazo. busqué el amor del alma mía vendellibano"},</v>
      </c>
    </row>
    <row r="222" spans="2:17" x14ac:dyDescent="0.35">
      <c r="B222" s="25">
        <v>167</v>
      </c>
      <c r="C222" t="s">
        <v>261</v>
      </c>
      <c r="D222">
        <f>VLOOKUP(B222,'Index Web'!A$3:L$234,2,FALSE)</f>
        <v>220</v>
      </c>
      <c r="E222" t="s">
        <v>947</v>
      </c>
      <c r="F222" t="str">
        <f>_xlfn.CONCAT("""",VLOOKUP(B222,'Index Web'!A$3:L$234,3,FALSE),"""")</f>
        <v>"Ven, Espíritu Santo"</v>
      </c>
      <c r="G222" t="s">
        <v>948</v>
      </c>
      <c r="H222" t="str">
        <f>_xlfn.CONCAT("""",VLOOKUP(B222,'Index Web'!A$3:L$234,4,FALSE),"""")</f>
        <v>"Secuencia de Pentecostés - Himno latin. «Veni, Sancte Spiritus»"</v>
      </c>
      <c r="I222" t="s">
        <v>949</v>
      </c>
      <c r="J222" t="str">
        <f>_xlfn.CONCAT("""",VLOOKUP(B222,'Index Web'!A$3:L$234,5,FALSE),"""")</f>
        <v>"Precatecumenado"</v>
      </c>
      <c r="K222" t="s">
        <v>950</v>
      </c>
      <c r="L222" t="str">
        <f>_xlfn.CONCAT("[",VLOOKUP(B222,'Index Web'!A$3:N$234,14,FALSE),"]")</f>
        <v>["Pascua","Pentecostés"]</v>
      </c>
      <c r="M222" t="s">
        <v>951</v>
      </c>
      <c r="N222" t="str">
        <f>_xlfn.CONCAT("""/resucito/src/index.html?canto=",VLOOKUP(B222,'Index Web'!A$3:N$234,13,FALSE),"""")</f>
        <v>"/resucito/src/index.html?canto=venespiritusanto"</v>
      </c>
      <c r="O222" t="s">
        <v>952</v>
      </c>
      <c r="P222" t="str">
        <f>_xlfn.CONCAT("""",VLOOKUP(B222,'Index Web'!A$3:O$234,15,FALSE)," ",VLOOKUP(B222,'Index Web'!A$3:O$234,13,FALSE),"""","},")</f>
        <v>"ven,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venespiritusanto"},</v>
      </c>
      <c r="Q222" t="str">
        <f t="shared" si="3"/>
        <v>{id:220,title: "Ven, Espíritu Santo", subtitle: "Secuencia de Pentecostés - Himno latin. «Veni, Sancte Spiritus»", category: "Precatecumenado", moments: ["Pascua","Pentecostés"], url: "/resucito/src/index.html?canto=venespiritusanto", content: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venespiritusanto"},</v>
      </c>
    </row>
    <row r="223" spans="2:17" x14ac:dyDescent="0.35">
      <c r="B223" s="26">
        <v>168</v>
      </c>
      <c r="C223" t="s">
        <v>261</v>
      </c>
      <c r="D223">
        <f>VLOOKUP(B223,'Index Web'!A$3:L$234,2,FALSE)</f>
        <v>221</v>
      </c>
      <c r="E223" t="s">
        <v>947</v>
      </c>
      <c r="F223" t="str">
        <f>_xlfn.CONCAT("""",VLOOKUP(B223,'Index Web'!A$3:L$234,3,FALSE),"""")</f>
        <v>"Ven, Hijo del Hombre"</v>
      </c>
      <c r="G223" t="s">
        <v>948</v>
      </c>
      <c r="H223" t="str">
        <f>_xlfn.CONCAT("""",VLOOKUP(B223,'Index Web'!A$3:L$234,4,FALSE),"""")</f>
        <v>"Apocalipsis 21,17ss"</v>
      </c>
      <c r="I223" t="s">
        <v>949</v>
      </c>
      <c r="J223" t="str">
        <f>_xlfn.CONCAT("""",VLOOKUP(B223,'Index Web'!A$3:L$234,5,FALSE),"""")</f>
        <v>"Precatecumenado"</v>
      </c>
      <c r="K223" t="s">
        <v>950</v>
      </c>
      <c r="L223" t="str">
        <f>_xlfn.CONCAT("[",VLOOKUP(B223,'Index Web'!A$3:N$234,14,FALSE),"]")</f>
        <v>["Adviento","Navidad","Nuevo Testamento"]</v>
      </c>
      <c r="M223" t="s">
        <v>951</v>
      </c>
      <c r="N223" t="str">
        <f>_xlfn.CONCAT("""/resucito/src/index.html?canto=",VLOOKUP(B223,'Index Web'!A$3:N$234,13,FALSE),"""")</f>
        <v>"/resucito/src/index.html?canto=venhijodelhombre"</v>
      </c>
      <c r="O223" t="s">
        <v>952</v>
      </c>
      <c r="P223" t="str">
        <f>_xlfn.CONCAT("""",VLOOKUP(B223,'Index Web'!A$3:O$234,15,FALSE)," ",VLOOKUP(B223,'Index Web'!A$3:O$234,13,FALSE),"""","},")</f>
        <v>"ven,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¡señor! ¡señor! signore! signore!  ¡ven! vieni! viens! come! ¡ven!* ¡ven! .. . ¡señor jesús! venhijodelhombre"},</v>
      </c>
      <c r="Q223" t="str">
        <f t="shared" si="3"/>
        <v>{id:221,title: "Ven, Hijo del Hombre", subtitle: "Apocalipsis 21,17ss", category: "Precatecumenado", moments: ["Adviento","Navidad","Nuevo Testamento"], url: "/resucito/src/index.html?canto=venhijodelhombre", content: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¡señor! ¡señor! signore! signore!  ¡ven! vieni! viens! come! ¡ven!* ¡ven! .. . ¡señor jesús! venhijodelhombre"},</v>
      </c>
    </row>
    <row r="224" spans="2:17" x14ac:dyDescent="0.35">
      <c r="B224" s="25">
        <v>169</v>
      </c>
      <c r="C224" t="s">
        <v>261</v>
      </c>
      <c r="D224">
        <f>VLOOKUP(B224,'Index Web'!A$3:L$234,2,FALSE)</f>
        <v>222</v>
      </c>
      <c r="E224" t="s">
        <v>947</v>
      </c>
      <c r="F224" t="str">
        <f>_xlfn.CONCAT("""",VLOOKUP(B224,'Index Web'!A$3:L$234,3,FALSE),"""")</f>
        <v>"Veni creator"</v>
      </c>
      <c r="G224" t="s">
        <v>948</v>
      </c>
      <c r="H224" t="str">
        <f>_xlfn.CONCAT("""",VLOOKUP(B224,'Index Web'!A$3:L$234,4,FALSE),"""")</f>
        <v>"Himno latin"</v>
      </c>
      <c r="I224" t="s">
        <v>949</v>
      </c>
      <c r="J224" t="str">
        <f>_xlfn.CONCAT("""",VLOOKUP(B224,'Index Web'!A$3:L$234,5,FALSE),"""")</f>
        <v>"Precatecumenado"</v>
      </c>
      <c r="K224" t="s">
        <v>950</v>
      </c>
      <c r="L224" t="str">
        <f>_xlfn.CONCAT("[",VLOOKUP(B224,'Index Web'!A$3:N$234,14,FALSE),"]")</f>
        <v>["Pascua","Pentecostés"]</v>
      </c>
      <c r="M224" t="s">
        <v>951</v>
      </c>
      <c r="N224" t="str">
        <f>_xlfn.CONCAT("""/resucito/src/index.html?canto=",VLOOKUP(B224,'Index Web'!A$3:N$234,13,FALSE),"""")</f>
        <v>"/resucito/src/index.html?canto=venicreator"</v>
      </c>
      <c r="O224" t="s">
        <v>952</v>
      </c>
      <c r="P224" t="str">
        <f>_xlfn.CONCAT("""",VLOOKUP(B224,'Index Web'!A$3:O$234,15,FALSE)," ",VLOOKUP(B224,'Index Web'!A$3:O$234,13,FALSE),"""","},")</f>
        <v>"veni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venicreator"},</v>
      </c>
      <c r="Q224" t="str">
        <f t="shared" si="3"/>
        <v>{id:222,title: "Veni creator", subtitle: "Himno latin", category: "Precatecumenado", moments: ["Pascua","Pentecostés"], url: "/resucito/src/index.html?canto=venicreator", content: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venicreator"},</v>
      </c>
    </row>
    <row r="225" spans="2:17" x14ac:dyDescent="0.35">
      <c r="B225" s="26">
        <v>170</v>
      </c>
      <c r="C225" t="s">
        <v>261</v>
      </c>
      <c r="D225">
        <f>VLOOKUP(B225,'Index Web'!A$3:L$234,2,FALSE)</f>
        <v>223</v>
      </c>
      <c r="E225" t="s">
        <v>947</v>
      </c>
      <c r="F225" t="str">
        <f>_xlfn.CONCAT("""",VLOOKUP(B225,'Index Web'!A$3:L$234,3,FALSE),"""")</f>
        <v>"Viene el Señor"</v>
      </c>
      <c r="G225" t="s">
        <v>948</v>
      </c>
      <c r="H225" t="str">
        <f>_xlfn.CONCAT("""",VLOOKUP(B225,'Index Web'!A$3:L$234,4,FALSE),"""")</f>
        <v>"Salmo 93 (92) - Apocalipsis 1,5-7"</v>
      </c>
      <c r="I225" t="s">
        <v>949</v>
      </c>
      <c r="J225" t="str">
        <f>_xlfn.CONCAT("""",VLOOKUP(B225,'Index Web'!A$3:L$234,5,FALSE),"""")</f>
        <v>"Precatecumenado"</v>
      </c>
      <c r="K225" t="s">
        <v>950</v>
      </c>
      <c r="L225" t="str">
        <f>_xlfn.CONCAT("[",VLOOKUP(B225,'Index Web'!A$3:N$234,14,FALSE),"]")</f>
        <v>["Adviento","Navidad","Nuevo Testamento","Antiguo Testamento"]</v>
      </c>
      <c r="M225" t="s">
        <v>951</v>
      </c>
      <c r="N225" t="str">
        <f>_xlfn.CONCAT("""/resucito/src/index.html?canto=",VLOOKUP(B225,'Index Web'!A$3:N$234,13,FALSE),"""")</f>
        <v>"/resucito/src/index.html?canto=vieneelsenor"</v>
      </c>
      <c r="O225" t="s">
        <v>952</v>
      </c>
      <c r="P225" t="str">
        <f>_xlfn.CONCAT("""",VLOOKUP(B225,'Index Web'!A$3:O$234,15,FALSE)," ",VLOOKUP(B225,'Index Web'!A$3:O$234,13,FALSE),"""","},")</f>
        <v>"viene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él viene en las nubes y todos le verán, también aquellos que le traspasaron; todos los reyes y pueblos de la tierra se lamentarán, se lamentarán. a él la gloria y el poder vieneelsenor"},</v>
      </c>
      <c r="Q225" t="str">
        <f t="shared" si="3"/>
        <v>{id:223,title: "Viene el Señor", subtitle: "Salmo 93 (92) - Apocalipsis 1,5-7", category: "Precatecumenado", moments: ["Adviento","Navidad","Nuevo Testamento","Antiguo Testamento"], url: "/resucito/src/index.html?canto=vieneelsenor", content: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él viene en las nubes y todos le verán, también aquellos que le traspasaron; todos los reyes y pueblos de la tierra se lamentarán, se lamentarán. a él la gloria y el poder vieneelsenor"},</v>
      </c>
    </row>
    <row r="226" spans="2:17" x14ac:dyDescent="0.35">
      <c r="B226" s="25">
        <v>171</v>
      </c>
      <c r="C226" t="s">
        <v>261</v>
      </c>
      <c r="D226">
        <f>VLOOKUP(B226,'Index Web'!A$3:L$234,2,FALSE)</f>
        <v>224</v>
      </c>
      <c r="E226" t="s">
        <v>947</v>
      </c>
      <c r="F226" t="str">
        <f>_xlfn.CONCAT("""",VLOOKUP(B226,'Index Web'!A$3:L$234,3,FALSE),"""")</f>
        <v>"Virgen de la maravilla"</v>
      </c>
      <c r="G226" t="s">
        <v>948</v>
      </c>
      <c r="H226" t="str">
        <f>_xlfn.CONCAT("""",VLOOKUP(B226,'Index Web'!A$3:L$234,4,FALSE),"""")</f>
        <v>"(Dante Allghlerl)"</v>
      </c>
      <c r="I226" t="s">
        <v>949</v>
      </c>
      <c r="J226" t="str">
        <f>_xlfn.CONCAT("""",VLOOKUP(B226,'Index Web'!A$3:L$234,5,FALSE),"""")</f>
        <v>"Precatecumenado"</v>
      </c>
      <c r="K226" t="s">
        <v>950</v>
      </c>
      <c r="L226" t="str">
        <f>_xlfn.CONCAT("[",VLOOKUP(B226,'Index Web'!A$3:N$234,14,FALSE),"]")</f>
        <v>["Vírgen María","Adviento","Navidad"]</v>
      </c>
      <c r="M226" t="s">
        <v>951</v>
      </c>
      <c r="N226" t="str">
        <f>_xlfn.CONCAT("""/resucito/src/index.html?canto=",VLOOKUP(B226,'Index Web'!A$3:N$234,13,FALSE),"""")</f>
        <v>"/resucito/src/index.html?canto=virgendelamaravilla"</v>
      </c>
      <c r="O226" t="s">
        <v>952</v>
      </c>
      <c r="P226" t="str">
        <f>_xlfn.CONCAT("""",VLOOKUP(B226,'Index Web'!A$3:O$234,15,FALSE)," ",VLOOKUP(B226,'Index Web'!A$3:O$234,13,FALSE),"""","},")</f>
        <v>"virgen de la maravilla: (dante alighieri): maría, hija de tu hijo, madre de jesús y madre nuestra. virgen de la maravilla. maría, tú la creatura que has dado a luz al creador, tú eres la sierva que ha concebido al señor. maría, hija de tu hijo  maría, hecha de tierra, tú eres la gloriosa, gloriosa imagen del cielo. maría, hija de tu hijo  maría, siendo la pequeña tú eres la más grande, siendo hija de Dios eres su madre, siendo hija de Dios eres su madre. virgen de la maravilla. maría, hija de tu hijo  virgendelamaravilla"},</v>
      </c>
      <c r="Q226" t="str">
        <f t="shared" si="3"/>
        <v>{id:224,title: "Virgen de la maravilla", subtitle: "(Dante Allghlerl)", category: "Precatecumenado", moments: ["Vírgen María","Adviento","Navidad"], url: "/resucito/src/index.html?canto=virgendelamaravilla", content: "virgen de la maravilla: (dante alighieri): maría, hija de tu hijo, madre de jesús y madre nuestra. virgen de la maravilla. maría, tú la creatura que has dado a luz al creador, tú eres la sierva que ha concebido al señor. maría, hija de tu hijo  maría, hecha de tierra, tú eres la gloriosa, gloriosa imagen del cielo. maría, hija de tu hijo  maría, siendo la pequeña tú eres la más grande, siendo hija de Dios eres su madre, siendo hija de Dios eres su madre. virgen de la maravilla. maría, hija de tu hijo  virgendelamaravilla"},</v>
      </c>
    </row>
    <row r="227" spans="2:17" x14ac:dyDescent="0.35">
      <c r="B227" s="26">
        <v>172</v>
      </c>
      <c r="C227" t="s">
        <v>261</v>
      </c>
      <c r="D227">
        <f>VLOOKUP(B227,'Index Web'!A$3:L$234,2,FALSE)</f>
        <v>225</v>
      </c>
      <c r="E227" t="s">
        <v>947</v>
      </c>
      <c r="F227" t="str">
        <f>_xlfn.CONCAT("""",VLOOKUP(B227,'Index Web'!A$3:L$234,3,FALSE),"""")</f>
        <v>"Vivid alegres"</v>
      </c>
      <c r="G227" t="s">
        <v>948</v>
      </c>
      <c r="H227" t="str">
        <f>_xlfn.CONCAT("""",VLOOKUP(B227,'Index Web'!A$3:L$234,4,FALSE),"""")</f>
        <v>"Filipenses 4,4ss"</v>
      </c>
      <c r="I227" t="s">
        <v>949</v>
      </c>
      <c r="J227" t="str">
        <f>_xlfn.CONCAT("""",VLOOKUP(B227,'Index Web'!A$3:L$234,5,FALSE),"""")</f>
        <v>"Precatecumenado"</v>
      </c>
      <c r="K227" t="s">
        <v>950</v>
      </c>
      <c r="L227" t="str">
        <f>_xlfn.CONCAT("[",VLOOKUP(B227,'Index Web'!A$3:N$234,14,FALSE),"]")</f>
        <v>["Adviento","Navidad","Nuevo Testamento"]</v>
      </c>
      <c r="M227" t="s">
        <v>951</v>
      </c>
      <c r="N227" t="str">
        <f>_xlfn.CONCAT("""/resucito/src/index.html?canto=",VLOOKUP(B227,'Index Web'!A$3:N$234,13,FALSE),"""")</f>
        <v>"/resucito/src/index.html?canto=vividalegres"</v>
      </c>
      <c r="O227" t="s">
        <v>952</v>
      </c>
      <c r="P227" t="str">
        <f>_xlfn.CONCAT("""",VLOOKUP(B227,'Index Web'!A$3:O$234,15,FALSE)," ",VLOOKUP(B227,'Index Web'!A$3:O$234,13,FALSE),"""","},")</f>
        <v>"vivid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vividalegres"},</v>
      </c>
      <c r="Q227" t="str">
        <f t="shared" si="3"/>
        <v>{id:225,title: "Vivid alegres", subtitle: "Filipenses 4,4ss", category: "Precatecumenado", moments: ["Adviento","Navidad","Nuevo Testamento"], url: "/resucito/src/index.html?canto=vividalegres", content: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vividalegres"},</v>
      </c>
    </row>
    <row r="228" spans="2:17" x14ac:dyDescent="0.35">
      <c r="B228" s="25">
        <v>173</v>
      </c>
      <c r="C228" t="s">
        <v>261</v>
      </c>
      <c r="D228">
        <f>VLOOKUP(B228,'Index Web'!A$3:L$234,2,FALSE)</f>
        <v>226</v>
      </c>
      <c r="E228" t="s">
        <v>947</v>
      </c>
      <c r="F228" t="str">
        <f>_xlfn.CONCAT("""",VLOOKUP(B228,'Index Web'!A$3:L$234,3,FALSE),"""")</f>
        <v>"Vosotros sois la luz del mundo"</v>
      </c>
      <c r="G228" t="s">
        <v>948</v>
      </c>
      <c r="H228" t="str">
        <f>_xlfn.CONCAT("""",VLOOKUP(B228,'Index Web'!A$3:L$234,4,FALSE),"""")</f>
        <v>"Mateo 5,14ss "</v>
      </c>
      <c r="I228" t="s">
        <v>949</v>
      </c>
      <c r="J228" t="str">
        <f>_xlfn.CONCAT("""",VLOOKUP(B228,'Index Web'!A$3:L$234,5,FALSE),"""")</f>
        <v>"Precatecumenado"</v>
      </c>
      <c r="K228" t="s">
        <v>950</v>
      </c>
      <c r="L228" t="str">
        <f>_xlfn.CONCAT("[",VLOOKUP(B228,'Index Web'!A$3:N$234,14,FALSE),"]")</f>
        <v>["Nuevo Testamento"]</v>
      </c>
      <c r="M228" t="s">
        <v>951</v>
      </c>
      <c r="N228" t="str">
        <f>_xlfn.CONCAT("""/resucito/src/index.html?canto=",VLOOKUP(B228,'Index Web'!A$3:N$234,13,FALSE),"""")</f>
        <v>"/resucito/src/index.html?canto=vosotrossoislaluzdelmundo"</v>
      </c>
      <c r="O228" t="s">
        <v>952</v>
      </c>
      <c r="P228" t="str">
        <f>_xlfn.CONCAT("""",VLOOKUP(B228,'Index Web'!A$3:O$234,15,FALSE)," ",VLOOKUP(B228,'Index Web'!A$3:O$234,13,FALSE),"""","},")</f>
        <v>"vosotros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vosotrossoislaluzdelmundo"},</v>
      </c>
      <c r="Q228" t="str">
        <f t="shared" si="3"/>
        <v>{id:226,title: "Vosotros sois la luz del mundo", subtitle: "Mateo 5,14ss ", category: "Precatecumenado", moments: ["Nuevo Testamento"], url: "/resucito/src/index.html?canto=vosotrossoislaluzdelmundo", content: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vosotrossoislaluzdelmundo"},</v>
      </c>
    </row>
    <row r="229" spans="2:17" x14ac:dyDescent="0.35">
      <c r="B229" s="26">
        <v>174</v>
      </c>
      <c r="C229" t="s">
        <v>261</v>
      </c>
      <c r="D229">
        <f>VLOOKUP(B229,'Index Web'!A$3:L$234,2,FALSE)</f>
        <v>227</v>
      </c>
      <c r="E229" t="s">
        <v>947</v>
      </c>
      <c r="F229" t="str">
        <f>_xlfn.CONCAT("""",VLOOKUP(B229,'Index Web'!A$3:L$234,3,FALSE),"""")</f>
        <v>"Ya viene mi Dios"</v>
      </c>
      <c r="G229" t="s">
        <v>948</v>
      </c>
      <c r="H229" t="str">
        <f>_xlfn.CONCAT("""",VLOOKUP(B229,'Index Web'!A$3:L$234,4,FALSE),"""")</f>
        <v>"Villancico (Kiko Argüello)"</v>
      </c>
      <c r="I229" t="s">
        <v>949</v>
      </c>
      <c r="J229" t="str">
        <f>_xlfn.CONCAT("""",VLOOKUP(B229,'Index Web'!A$3:L$234,5,FALSE),"""")</f>
        <v>"Precatecumenado"</v>
      </c>
      <c r="K229" t="s">
        <v>950</v>
      </c>
      <c r="L229" t="str">
        <f>_xlfn.CONCAT("[",VLOOKUP(B229,'Index Web'!A$3:N$234,14,FALSE),"]")</f>
        <v>["Adviento","Navidad","Niños"]</v>
      </c>
      <c r="M229" t="s">
        <v>951</v>
      </c>
      <c r="N229" t="str">
        <f>_xlfn.CONCAT("""/resucito/src/index.html?canto=",VLOOKUP(B229,'Index Web'!A$3:N$234,13,FALSE),"""")</f>
        <v>"/resucito/src/index.html?canto=yavienemidios"</v>
      </c>
      <c r="O229" t="s">
        <v>952</v>
      </c>
      <c r="P229" t="str">
        <f>_xlfn.CONCAT("""",VLOOKUP(B229,'Index Web'!A$3:O$234,15,FALSE)," ",VLOOKUP(B229,'Index Web'!A$3:O$234,13,FALSE),"""","},")</f>
        <v>"ya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él tiene unos ojos que hablan de amor, que hablan del padre, que hablan de Dios. ya viene, ya viene mi salvador, ya viene, ya viene mi rey. ya viene mi Dios  murió en un madero lleno de dolor, murió por los hombres muy lleno de amor. ya viene, ya viene mi salvador, ya viene, ya viene mi rey. ya viene mi Dios  ha entrado en la muerte, ha entrado mi Dios, ya viene, ya sube, ya llega el señor. que canten, que griten: ¡resucitó! mi Dios ha vencido, salió por amor. ya viene mi Dios  yavienemidios"},</v>
      </c>
      <c r="Q229" t="str">
        <f t="shared" si="3"/>
        <v>{id:227,title: "Ya viene mi Dios", subtitle: "Villancico (Kiko Argüello)", category: "Precatecumenado", moments: ["Adviento","Navidad","Niños"], url: "/resucito/src/index.html?canto=yavienemidios", content: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él tiene unos ojos que hablan de amor, que hablan del padre, que hablan de Dios. ya viene, ya viene mi salvador, ya viene, ya viene mi rey. ya viene mi Dios  murió en un madero lleno de dolor, murió por los hombres muy lleno de amor. ya viene, ya viene mi salvador, ya viene, ya viene mi rey. ya viene mi Dios  ha entrado en la muerte, ha entrado mi Dios, ya viene, ya sube, ya llega el señor. que canten, que griten: ¡resucitó! mi Dios ha vencido, salió por amor. ya viene mi Dios  yavienemidios"},</v>
      </c>
    </row>
    <row r="230" spans="2:17" x14ac:dyDescent="0.35">
      <c r="B230" s="25">
        <v>175</v>
      </c>
      <c r="C230" t="s">
        <v>261</v>
      </c>
      <c r="D230">
        <f>VLOOKUP(B230,'Index Web'!A$3:L$234,2,FALSE)</f>
        <v>228</v>
      </c>
      <c r="E230" t="s">
        <v>947</v>
      </c>
      <c r="F230" t="str">
        <f>_xlfn.CONCAT("""",VLOOKUP(B230,'Index Web'!A$3:L$234,3,FALSE),"""")</f>
        <v>"Yahveh, tú eres mi Dios"</v>
      </c>
      <c r="G230" t="s">
        <v>948</v>
      </c>
      <c r="H230" t="str">
        <f>_xlfn.CONCAT("""",VLOOKUP(B230,'Index Web'!A$3:L$234,4,FALSE),"""")</f>
        <v>"Isaías 25,1-8"</v>
      </c>
      <c r="I230" t="s">
        <v>949</v>
      </c>
      <c r="J230" t="str">
        <f>_xlfn.CONCAT("""",VLOOKUP(B230,'Index Web'!A$3:L$234,5,FALSE),"""")</f>
        <v>"Precatecumenado"</v>
      </c>
      <c r="K230" t="s">
        <v>950</v>
      </c>
      <c r="L230" t="str">
        <f>_xlfn.CONCAT("[",VLOOKUP(B230,'Index Web'!A$3:N$234,14,FALSE),"]")</f>
        <v>["Cuaresma","Antiguo Testamento"]</v>
      </c>
      <c r="M230" t="s">
        <v>951</v>
      </c>
      <c r="N230" t="str">
        <f>_xlfn.CONCAT("""/resucito/src/index.html?canto=",VLOOKUP(B230,'Index Web'!A$3:N$234,13,FALSE),"""")</f>
        <v>"/resucito/src/index.html?canto=yahvehtueresmidios"</v>
      </c>
      <c r="O230" t="s">
        <v>952</v>
      </c>
      <c r="P230" t="str">
        <f>_xlfn.CONCAT("""",VLOOKUP(B230,'Index Web'!A$3:O$234,15,FALSE)," ",VLOOKUP(B230,'Index Web'!A$3:O$234,13,FALSE),"""","},")</f>
        <v>"yahveh, tú eres mi Dios isaías 25,1-8 yahveh, tú eres mi Dios, yo te ensalzaré. y alabaré tu nombre, alabaré tu nombre, alabaré tu nombre. yahveh, tú eres mi Dios  destruirás la muerte para siempre. y enjugarás las lágrimas de todos los rostros, de todos los rostros. yahveh, tú eres mi Dios  ya se acercan los pasos de los pobres, los pies de los humildes, los pies de los humildes, el resto de jacob. yahveh, tú eres mi Dios  yahvehtueresmidios"},</v>
      </c>
      <c r="Q230" t="str">
        <f t="shared" si="3"/>
        <v>{id:228,title: "Yahveh, tú eres mi Dios", subtitle: "Isaías 25,1-8", category: "Precatecumenado", moments: ["Cuaresma","Antiguo Testamento"], url: "/resucito/src/index.html?canto=yahvehtueresmidios", content: "yahveh, tú eres mi Dios isaías 25,1-8 yahveh, tú eres mi Dios, yo te ensalzaré. y alabaré tu nombre, alabaré tu nombre, alabaré tu nombre. yahveh, tú eres mi Dios  destruirás la muerte para siempre. y enjugarás las lágrimas de todos los rostros, de todos los rostros. yahveh, tú eres mi Dios  ya se acercan los pasos de los pobres, los pies de los humildes, los pies de los humildes, el resto de jacob. yahveh, tú eres mi Dios  yahvehtueresmidios"},</v>
      </c>
    </row>
    <row r="231" spans="2:17" x14ac:dyDescent="0.35">
      <c r="B231" s="26">
        <v>176</v>
      </c>
      <c r="C231" t="s">
        <v>261</v>
      </c>
      <c r="D231">
        <f>VLOOKUP(B231,'Index Web'!A$3:L$234,2,FALSE)</f>
        <v>229</v>
      </c>
      <c r="E231" t="s">
        <v>947</v>
      </c>
      <c r="F231" t="str">
        <f>_xlfn.CONCAT("""",VLOOKUP(B231,'Index Web'!A$3:L$234,3,FALSE),"""")</f>
        <v>"Yo te amo, Señor"</v>
      </c>
      <c r="G231" t="s">
        <v>948</v>
      </c>
      <c r="H231" t="str">
        <f>_xlfn.CONCAT("""",VLOOKUP(B231,'Index Web'!A$3:L$234,4,FALSE),"""")</f>
        <v>"Salmo 18 (17)"</v>
      </c>
      <c r="I231" t="s">
        <v>949</v>
      </c>
      <c r="J231" t="str">
        <f>_xlfn.CONCAT("""",VLOOKUP(B231,'Index Web'!A$3:L$234,5,FALSE),"""")</f>
        <v>"Precatecumenado"</v>
      </c>
      <c r="K231" t="s">
        <v>950</v>
      </c>
      <c r="L231" t="str">
        <f>_xlfn.CONCAT("[",VLOOKUP(B231,'Index Web'!A$3:N$234,14,FALSE),"]")</f>
        <v>["Entrada","Antiguo Testamento"]</v>
      </c>
      <c r="M231" t="s">
        <v>951</v>
      </c>
      <c r="N231" t="str">
        <f>_xlfn.CONCAT("""/resucito/src/index.html?canto=",VLOOKUP(B231,'Index Web'!A$3:N$234,13,FALSE),"""")</f>
        <v>"/resucito/src/index.html?canto=yoteamosenor"</v>
      </c>
      <c r="O231" t="s">
        <v>952</v>
      </c>
      <c r="P231" t="str">
        <f>_xlfn.CONCAT("""",VLOOKUP(B231,'Index Web'!A$3:O$234,15,FALSE)," ",VLOOKUP(B231,'Index Web'!A$3:O$234,13,FALSE),"""","},")</f>
        <v>"yo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yoteamosenor"},</v>
      </c>
      <c r="Q231" t="str">
        <f t="shared" si="3"/>
        <v>{id:229,title: "Yo te amo, Señor", subtitle: "Salmo 18 (17)", category: "Precatecumenado", moments: ["Entrada","Antiguo Testamento"], url: "/resucito/src/index.html?canto=yoteamosenor", content: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yoteamosenor"},</v>
      </c>
    </row>
    <row r="232" spans="2:17" x14ac:dyDescent="0.35">
      <c r="B232" s="25">
        <v>177</v>
      </c>
      <c r="C232" t="s">
        <v>261</v>
      </c>
      <c r="D232">
        <f>VLOOKUP(B232,'Index Web'!A$3:L$234,2,FALSE)</f>
        <v>230</v>
      </c>
      <c r="E232" t="s">
        <v>947</v>
      </c>
      <c r="F232" t="str">
        <f>_xlfn.CONCAT("""",VLOOKUP(B232,'Index Web'!A$3:L$234,3,FALSE),"""")</f>
        <v>"Yo vengo a reunir"</v>
      </c>
      <c r="G232" t="s">
        <v>948</v>
      </c>
      <c r="H232" t="str">
        <f>_xlfn.CONCAT("""",VLOOKUP(B232,'Index Web'!A$3:L$234,4,FALSE),"""")</f>
        <v>"Isaías 66,18-21"</v>
      </c>
      <c r="I232" t="s">
        <v>949</v>
      </c>
      <c r="J232" t="str">
        <f>_xlfn.CONCAT("""",VLOOKUP(B232,'Index Web'!A$3:L$234,5,FALSE),"""")</f>
        <v>"Precatecumenado"</v>
      </c>
      <c r="K232" t="s">
        <v>950</v>
      </c>
      <c r="L232" t="str">
        <f>_xlfn.CONCAT("[",VLOOKUP(B232,'Index Web'!A$3:N$234,14,FALSE),"]")</f>
        <v>["Entrada","Final","Antiguo Testamento"]</v>
      </c>
      <c r="M232" t="s">
        <v>951</v>
      </c>
      <c r="N232" t="str">
        <f>_xlfn.CONCAT("""/resucito/src/index.html?canto=",VLOOKUP(B232,'Index Web'!A$3:N$234,13,FALSE),"""")</f>
        <v>"/resucito/src/index.html?canto=yovengoareunir"</v>
      </c>
      <c r="O232" t="s">
        <v>952</v>
      </c>
      <c r="P232" t="str">
        <f>_xlfn.CONCAT("""",VLOOKUP(B232,'Index Web'!A$3:O$234,15,FALSE)," ",VLOOKUP(B232,'Index Web'!A$3:O$234,13,FALSE),"""","},")</f>
        <v>"yo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y traerán a vuestros hermanos de entre todas las naciones, como oblación al señor, como oblación al señor. y de entre ellos tomaré sacerdotes para mí, sacerdotes que anunciarán mi gloria, sacerdotes que anunciarán mi gloria. yovengoareunir"},</v>
      </c>
      <c r="Q232" t="str">
        <f t="shared" si="3"/>
        <v>{id:230,title: "Yo vengo a reunir", subtitle: "Isaías 66,18-21", category: "Precatecumenado", moments: ["Entrada","Final","Antiguo Testamento"], url: "/resucito/src/index.html?canto=yovengoareunir", content: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y traerán a vuestros hermanos de entre todas las naciones, como oblación al señor, como oblación al señor. y de entre ellos tomaré sacerdotes para mí, sacerdotes que anunciarán mi gloria, sacerdotes que anunciarán mi gloria. yovengoareunir"},</v>
      </c>
    </row>
    <row r="233" spans="2:17" ht="15" thickBot="1" x14ac:dyDescent="0.4">
      <c r="B233" s="32">
        <v>178</v>
      </c>
      <c r="C233" t="s">
        <v>261</v>
      </c>
      <c r="D233">
        <f>VLOOKUP(B233,'Index Web'!A$3:L$234,2,FALSE)</f>
        <v>231</v>
      </c>
      <c r="E233" t="s">
        <v>947</v>
      </c>
      <c r="F233" t="str">
        <f>_xlfn.CONCAT("""",VLOOKUP(B233,'Index Web'!A$3:L$234,3,FALSE),"""")</f>
        <v>"Zaqueo"</v>
      </c>
      <c r="G233" t="s">
        <v>948</v>
      </c>
      <c r="H233" t="str">
        <f>_xlfn.CONCAT("""",VLOOKUP(B233,'Index Web'!A$3:L$234,4,FALSE),"""")</f>
        <v>"Lucas 19,1-10"</v>
      </c>
      <c r="I233" t="s">
        <v>949</v>
      </c>
      <c r="J233" t="str">
        <f>_xlfn.CONCAT("""",VLOOKUP(B233,'Index Web'!A$3:L$234,5,FALSE),"""")</f>
        <v>"Precatecumenado"</v>
      </c>
      <c r="K233" t="s">
        <v>950</v>
      </c>
      <c r="L233" t="str">
        <f>_xlfn.CONCAT("[",VLOOKUP(B233,'Index Web'!A$3:N$234,14,FALSE),"]")</f>
        <v>["Cuaresma","Entrada","Nuevo Testamento"]</v>
      </c>
      <c r="M233" t="s">
        <v>951</v>
      </c>
      <c r="N233" t="str">
        <f>_xlfn.CONCAT("""/resucito/src/index.html?canto=",VLOOKUP(B233,'Index Web'!A$3:N$234,13,FALSE),"""")</f>
        <v>"/resucito/src/index.html?canto=zaqueo"</v>
      </c>
      <c r="O233" t="s">
        <v>952</v>
      </c>
      <c r="P233" t="str">
        <f>_xlfn.CONCAT("""",VLOOKUP(B233,'Index Web'!A$3:O$234,15,FALSE)," ",VLOOKUP(B233,'Index Web'!A$3:O$234,13,FALSE),"""","},")</f>
        <v>"zaqueo: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hoy ha llegado  zaqueo eres tú. baja pronto. conviene que hoy entre en tu casa. habiendo entrado  hoy ha llegado  zaqueo"},</v>
      </c>
      <c r="Q233" t="str">
        <f>_xlfn.CONCAT(C233:P233)</f>
        <v>{id:231,title: "Zaqueo", subtitle: "Lucas 19,1-10", category: "Precatecumenado", moments: ["Cuaresma","Entrada","Nuevo Testamento"], url: "/resucito/src/index.html?canto=zaqueo", content: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hoy ha llegado  zaqueo eres tú. baja pronto. conviene que hoy entre en tu casa. habiendo entrado  hoy ha llegado  zaqueo"},</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Button 3">
              <controlPr defaultSize="0" print="0" autoFill="0" autoPict="0" macro="[0]!CopySongMenu_Click">
                <anchor moveWithCells="1">
                  <from>
                    <xdr:col>11</xdr:col>
                    <xdr:colOff>247650</xdr:colOff>
                    <xdr:row>0</xdr:row>
                    <xdr:rowOff>19050</xdr:rowOff>
                  </from>
                  <to>
                    <xdr:col>11</xdr:col>
                    <xdr:colOff>1174750</xdr:colOff>
                    <xdr:row>0</xdr:row>
                    <xdr:rowOff>203200</xdr:rowOff>
                  </to>
                </anchor>
              </controlPr>
            </control>
          </mc:Choice>
        </mc:AlternateContent>
        <mc:AlternateContent xmlns:mc="http://schemas.openxmlformats.org/markup-compatibility/2006">
          <mc:Choice Requires="x14">
            <control shapeId="3076" r:id="rId5" name="Button 4">
              <controlPr defaultSize="0" print="0" autoFill="0" autoPict="0" macro="[0]!home">
                <anchor moveWithCells="1">
                  <from>
                    <xdr:col>1</xdr:col>
                    <xdr:colOff>57150</xdr:colOff>
                    <xdr:row>0</xdr:row>
                    <xdr:rowOff>76200</xdr:rowOff>
                  </from>
                  <to>
                    <xdr:col>1</xdr:col>
                    <xdr:colOff>565150</xdr:colOff>
                    <xdr:row>0</xdr:row>
                    <xdr:rowOff>304800</xdr:rowOff>
                  </to>
                </anchor>
              </controlPr>
            </control>
          </mc:Choice>
        </mc:AlternateContent>
      </controls>
    </mc:Choice>
  </mc:AlternateContent>
  <tableParts count="1">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ED43A-47C9-463F-82E4-43ADBAD9B6E9}">
  <sheetPr codeName="Sheet5"/>
  <dimension ref="B1:BY233"/>
  <sheetViews>
    <sheetView zoomScale="145" zoomScaleNormal="145"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1" width="0.453125" customWidth="1"/>
    <col min="3" max="3" width="5" bestFit="1" customWidth="1"/>
    <col min="4" max="4" width="44.453125" bestFit="1" customWidth="1"/>
    <col min="5" max="5" width="45.81640625" bestFit="1" customWidth="1"/>
    <col min="6" max="6" width="29.1796875" customWidth="1"/>
    <col min="7" max="7" width="70.54296875" customWidth="1"/>
    <col min="8" max="8" width="69.26953125" customWidth="1"/>
    <col min="9" max="9" width="74" customWidth="1"/>
  </cols>
  <sheetData>
    <row r="1" spans="2:77" ht="80.25" customHeight="1" x14ac:dyDescent="0.35">
      <c r="B1" s="22" t="s">
        <v>256</v>
      </c>
      <c r="D1" s="104" t="s">
        <v>973</v>
      </c>
      <c r="E1" s="104"/>
      <c r="F1" s="104"/>
      <c r="G1" s="104"/>
      <c r="H1" s="104"/>
    </row>
    <row r="2" spans="2:77" x14ac:dyDescent="0.35">
      <c r="B2" t="s">
        <v>0</v>
      </c>
      <c r="C2" t="s">
        <v>258</v>
      </c>
      <c r="D2" t="s">
        <v>483</v>
      </c>
      <c r="E2" t="s">
        <v>974</v>
      </c>
      <c r="F2" t="s">
        <v>976</v>
      </c>
      <c r="G2" t="s">
        <v>977</v>
      </c>
      <c r="H2" t="s">
        <v>954</v>
      </c>
      <c r="I2" t="s">
        <v>978</v>
      </c>
      <c r="BY2" t="s">
        <v>946</v>
      </c>
    </row>
    <row r="3" spans="2:77" x14ac:dyDescent="0.35">
      <c r="B3" s="24">
        <v>237</v>
      </c>
      <c r="C3" t="s">
        <v>975</v>
      </c>
      <c r="D3" t="str">
        <f>_xlfn.CONCAT("""",VLOOKUP(B3,'Index Web'!A$3:O$234,13,FALSE),"""",",")</f>
        <v>"alacenadelcordero",</v>
      </c>
      <c r="E3" t="str">
        <f>_xlfn.CONCAT("""titulo""",": ","""",VLOOKUP(B3,'Index Web'!A$3:L$234,3,FALSE),"""",",")</f>
        <v>"titulo": "A la cena del Cordero",</v>
      </c>
      <c r="F3" t="str">
        <f>_xlfn.CONCAT("""salmo""",": ","""",VLOOKUP(B3,'Index Web'!A$3:L$234,4,FALSE),"""",",")</f>
        <v>"salmo": "Himno lat. «Ad cenam Agni providi»",</v>
      </c>
      <c r="G3" t="str">
        <f>_xlfn.CONCAT("""letra""",": ","""",Table46[[#This Row],[Pg]],"|",VLOOKUP(B3,'Index Web'!A$3:O$234,15,FALSE)," ",VLOOKUP(B3,'Index Web'!A$3:O$234,13,FALSE),"""",",")</f>
        <v>"letra": "237|a la cena del cordero himno lat. «ad cenam agni providi» a la cena del cordero, vestidos con blancas túnicas, atravesado el mar rojo, cantamos a cristo, el Señor. su cuerpo lleno de amor, sobre la mesa es el pan vivo. y su sangre sobre el altar, es el cáliz del nuevo pacto. manso cordero inmolado, es cristo, nuestra Pascua. su cuerpo adorable es el verdadero pan ácimo. a. a la cena del cordero  c. en esta hora admirable retornan los antiguos prodigios, su brazo potente nos salva del ángel de la muerte. irradia sobre la iglesia el gozo Pascual, oh señor, y une a tu gran victoria a los que han renovado el bautismo. a. a la cena del cordero  sea honor, alabanza y gloria, a cristo victorioso de la muerte, al padre y al santo espíritu ahora y por los siglos eternos. a. amén. alacenadelcordero",</v>
      </c>
      <c r="H3" t="str">
        <f>_xlfn.CONCAT("""archivo""",": ","""/resucito/src/index.html?canto=",VLOOKUP(B3,'Index Web'!A$3:N$234,13,FALSE),"""","}," )</f>
        <v>"archivo": "/resucito/src/index.html?canto=alacenadelcordero"},</v>
      </c>
      <c r="I3" t="str">
        <f>_xlfn.CONCAT(Table46[[#This Row],[id]:[URL]])</f>
        <v>{"id":"alacenadelcordero","titulo": "A la cena del Cordero","salmo": "Himno lat. «Ad cenam Agni providi»","letra": "237|a la cena del cordero himno lat. «ad cenam agni providi» a la cena del cordero, vestidos con blancas túnicas, atravesado el mar rojo, cantamos a cristo, el Señor. su cuerpo lleno de amor, sobre la mesa es el pan vivo. y su sangre sobre el altar, es el cáliz del nuevo pacto. manso cordero inmolado, es cristo, nuestra Pascua. su cuerpo adorable es el verdadero pan ácimo. a. a la cena del cordero  c. en esta hora admirable retornan los antiguos prodigios, su brazo potente nos salva del ángel de la muerte. irradia sobre la iglesia el gozo Pascual, oh señor, y une a tu gran victoria a los que han renovado el bautismo. a. a la cena del cordero  sea honor, alabanza y gloria, a cristo victorioso de la muerte, al padre y al santo espíritu ahora y por los siglos eternos. a. amén. alacenadelcordero","archivo": "/resucito/src/index.html?canto=alacenadelcordero"},</v>
      </c>
    </row>
    <row r="4" spans="2:77" x14ac:dyDescent="0.35">
      <c r="B4" s="25">
        <v>1</v>
      </c>
      <c r="C4" t="s">
        <v>975</v>
      </c>
      <c r="D4" t="str">
        <f>_xlfn.CONCAT("""",VLOOKUP(B4,'Index Web'!A$3:O$234,13,FALSE),"""",",")</f>
        <v>"alavictimapascual",</v>
      </c>
      <c r="E4" t="str">
        <f>_xlfn.CONCAT("""titulo""",": ","""",VLOOKUP(B4,'Index Web'!A$3:L$234,3,FALSE),"""",",")</f>
        <v>"titulo": "A la víctima pascual",</v>
      </c>
      <c r="F4" t="str">
        <f>_xlfn.CONCAT("""salmo""",": ","""",VLOOKUP(B4,'Index Web'!A$3:L$234,4,FALSE),"""",",")</f>
        <v>"salmo": "Secuencia de Pascua - Himno lat. «Victimae paschall laudes» ",</v>
      </c>
      <c r="G4" t="str">
        <f>_xlfn.CONCAT("""letra""",": ","""",Table46[[#This Row],[Pg]],"|",VLOOKUP(B4,'Index Web'!A$3:O$234,15,FALSE)," ",VLOOKUP(B4,'Index Web'!A$3:O$234,13,FALSE),"""",",")</f>
        <v>"letra": "1|a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alavictimapascual",</v>
      </c>
      <c r="H4" t="str">
        <f>_xlfn.CONCAT("""archivo""",": ","""/resucito/src/index.html?canto=",VLOOKUP(B4,'Index Web'!A$3:N$234,13,FALSE),"""","}," )</f>
        <v>"archivo": "/resucito/src/index.html?canto=alavictimapascual"},</v>
      </c>
      <c r="I4" t="str">
        <f>_xlfn.CONCAT(Table46[[#This Row],[id]:[URL]])</f>
        <v>{"id":"alavictimapascual","titulo": "A la víctima pascual","salmo": "Secuencia de Pascua - Himno lat. «Victimae paschall laudes» ","letra": "1|a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alavictimapascual","archivo": "/resucito/src/index.html?canto=alavictimapascual"},</v>
      </c>
    </row>
    <row r="5" spans="2:77" x14ac:dyDescent="0.35">
      <c r="B5" s="26">
        <v>2</v>
      </c>
      <c r="C5" t="s">
        <v>975</v>
      </c>
      <c r="D5" t="str">
        <f>_xlfn.CONCAT("""",VLOOKUP(B5,'Index Web'!A$3:O$234,13,FALSE),"""",",")</f>
        <v>"anadiedemosocasiondetropiezo",</v>
      </c>
      <c r="E5" t="str">
        <f>_xlfn.CONCAT("""titulo""",": ","""",VLOOKUP(B5,'Index Web'!A$3:L$234,3,FALSE),"""",",")</f>
        <v>"titulo": "A nadie demos ocasión de tropiezo",</v>
      </c>
      <c r="F5" t="str">
        <f>_xlfn.CONCAT("""salmo""",": ","""",VLOOKUP(B5,'Index Web'!A$3:L$234,4,FALSE),"""",",")</f>
        <v>"salmo": "2ª Corintios 6,3ss",</v>
      </c>
      <c r="G5" t="str">
        <f>_xlfn.CONCAT("""letra""",": ","""",Table46[[#This Row],[Pg]],"|",VLOOKUP(B5,'Index Web'!A$3:O$234,15,FALSE)," ",VLOOKUP(B5,'Index Web'!A$3:O$234,13,FALSE),"""",",")</f>
        <v>"letra": "2|hermanos,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anadiedemosocasiondetropiezo",</v>
      </c>
      <c r="H5" t="str">
        <f>_xlfn.CONCAT("""archivo""",": ","""/resucito/src/index.html?canto=",VLOOKUP(B5,'Index Web'!A$3:N$234,13,FALSE),"""","}," )</f>
        <v>"archivo": "/resucito/src/index.html?canto=anadiedemosocasiondetropiezo"},</v>
      </c>
      <c r="I5" t="str">
        <f>_xlfn.CONCAT(Table46[[#This Row],[id]:[URL]])</f>
        <v>{"id":"anadiedemosocasiondetropiezo","titulo": "A nadie demos ocasión de tropiezo","salmo": "2ª Corintios 6,3ss","letra": "2|hermanos,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anadiedemosocasiondetropiezo","archivo": "/resucito/src/index.html?canto=anadiedemosocasiondetropiezo"},</v>
      </c>
    </row>
    <row r="6" spans="2:77" x14ac:dyDescent="0.35">
      <c r="B6" s="25">
        <v>3</v>
      </c>
      <c r="C6" t="s">
        <v>975</v>
      </c>
      <c r="D6" t="str">
        <f>_xlfn.CONCAT("""",VLOOKUP(B6,'Index Web'!A$3:O$234,13,FALSE),"""",",")</f>
        <v>"atilevantomisojos",</v>
      </c>
      <c r="E6" t="str">
        <f>_xlfn.CONCAT("""titulo""",": ","""",VLOOKUP(B6,'Index Web'!A$3:L$234,3,FALSE),"""",",")</f>
        <v>"titulo": "A ti levanto mis ojos",</v>
      </c>
      <c r="F6" t="str">
        <f>_xlfn.CONCAT("""salmo""",": ","""",VLOOKUP(B6,'Index Web'!A$3:L$234,4,FALSE),"""",",")</f>
        <v>"salmo": "Salmo 123 (122)",</v>
      </c>
      <c r="G6" t="str">
        <f>_xlfn.CONCAT("""letra""",": ","""",Table46[[#This Row],[Pg]],"|",VLOOKUP(B6,'Index Web'!A$3:O$234,15,FALSE)," ",VLOOKUP(B6,'Index Web'!A$3:O$234,13,FALSE),"""",",")</f>
        <v>"letra": "3|a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atilevantomisojos",</v>
      </c>
      <c r="H6" t="str">
        <f>_xlfn.CONCAT("""archivo""",": ","""/resucito/src/index.html?canto=",VLOOKUP(B6,'Index Web'!A$3:N$234,13,FALSE),"""","}," )</f>
        <v>"archivo": "/resucito/src/index.html?canto=atilevantomisojos"},</v>
      </c>
      <c r="I6" t="str">
        <f>_xlfn.CONCAT(Table46[[#This Row],[id]:[URL]])</f>
        <v>{"id":"atilevantomisojos","titulo": "A ti levanto mis ojos","salmo": "Salmo 123 (122)","letra": "3|a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atilevantomisojos","archivo": "/resucito/src/index.html?canto=atilevantomisojos"},</v>
      </c>
    </row>
    <row r="7" spans="2:77" x14ac:dyDescent="0.35">
      <c r="B7" s="26">
        <v>4</v>
      </c>
      <c r="C7" t="s">
        <v>975</v>
      </c>
      <c r="D7" t="str">
        <f>_xlfn.CONCAT("""",VLOOKUP(B7,'Index Web'!A$3:O$234,13,FALSE),"""",",")</f>
        <v>"atisenorenmiclamorimploro",</v>
      </c>
      <c r="E7" t="str">
        <f>_xlfn.CONCAT("""titulo""",": ","""",VLOOKUP(B7,'Index Web'!A$3:L$234,3,FALSE),"""",",")</f>
        <v>"titulo": "A ti, Señor, en mi clamor imploro",</v>
      </c>
      <c r="F7" t="str">
        <f>_xlfn.CONCAT("""salmo""",": ","""",VLOOKUP(B7,'Index Web'!A$3:L$234,4,FALSE),"""",",")</f>
        <v>"salmo": "Salmo 142 (141)",</v>
      </c>
      <c r="G7" t="str">
        <f>_xlfn.CONCAT("""letra""",": ","""",Table46[[#This Row],[Pg]],"|",VLOOKUP(B7,'Index Web'!A$3:O$234,15,FALSE)," ",VLOOKUP(B7,'Index Web'!A$3:O$234,13,FALSE),"""",",")</f>
        <v>"letra": "4|a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atisenorenmiclamorimploro",</v>
      </c>
      <c r="H7" t="str">
        <f>_xlfn.CONCAT("""archivo""",": ","""/resucito/src/index.html?canto=",VLOOKUP(B7,'Index Web'!A$3:N$234,13,FALSE),"""","}," )</f>
        <v>"archivo": "/resucito/src/index.html?canto=atisenorenmiclamorimploro"},</v>
      </c>
      <c r="I7" t="str">
        <f>_xlfn.CONCAT(Table46[[#This Row],[id]:[URL]])</f>
        <v>{"id":"atisenorenmiclamorimploro","titulo": "A ti, Señor, en mi clamor imploro","salmo": "Salmo 142 (141)","letra": "4|a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atisenorenmiclamorimploro","archivo": "/resucito/src/index.html?canto=atisenorenmiclamorimploro"},</v>
      </c>
    </row>
    <row r="8" spans="2:77" x14ac:dyDescent="0.35">
      <c r="B8" s="25">
        <v>5</v>
      </c>
      <c r="C8" t="s">
        <v>975</v>
      </c>
      <c r="D8" t="str">
        <f>_xlfn.CONCAT("""",VLOOKUP(B8,'Index Web'!A$3:O$234,13,FALSE),"""",",")</f>
        <v>"atisenorlevantomialma",</v>
      </c>
      <c r="E8" t="str">
        <f>_xlfn.CONCAT("""titulo""",": ","""",VLOOKUP(B8,'Index Web'!A$3:L$234,3,FALSE),"""",",")</f>
        <v>"titulo": "A ti, Señor, levanto mi alma",</v>
      </c>
      <c r="F8" t="str">
        <f>_xlfn.CONCAT("""salmo""",": ","""",VLOOKUP(B8,'Index Web'!A$3:L$234,4,FALSE),"""",",")</f>
        <v>"salmo": "Salmo 25 (24)",</v>
      </c>
      <c r="G8" t="str">
        <f>_xlfn.CONCAT("""letra""",": ","""",Table46[[#This Row],[Pg]],"|",VLOOKUP(B8,'Index Web'!A$3:O$234,15,FALSE)," ",VLOOKUP(B8,'Index Web'!A$3:O$234,13,FALSE),"""",",")</f>
        <v>"letra": "5|a ti señor, levanto mi alma: salmo 25 (24): a ti, señor, levanto mi alma, a ti, oh Dios mío. en ti confío, señor, no triunfen sobre mí mis enemigos. muéstrame, señor, tu camino, enséñame, señor, tu sendero. a ti, señor, levanto mi alma  acuérdate, señor, de tu ternura, de tu inmensa compasión, que son de siempre. de mis pecados, señor, no te acuerdes, acuérdate, señor, que eres misericordia. rocíame, señor, de tu misericordia. sumérgeme, señor, en tu misericordia. a ti, señor, levanto mi alma   atisenorlevantomialma",</v>
      </c>
      <c r="H8" t="str">
        <f>_xlfn.CONCAT("""archivo""",": ","""/resucito/src/index.html?canto=",VLOOKUP(B8,'Index Web'!A$3:N$234,13,FALSE),"""","}," )</f>
        <v>"archivo": "/resucito/src/index.html?canto=atisenorlevantomialma"},</v>
      </c>
      <c r="I8" t="str">
        <f>_xlfn.CONCAT(Table46[[#This Row],[id]:[URL]])</f>
        <v>{"id":"atisenorlevantomialma","titulo": "A ti, Señor, levanto mi alma","salmo": "Salmo 25 (24)","letra": "5|a ti señor, levanto mi alma: salmo 25 (24): a ti, señor, levanto mi alma, a ti, oh Dios mío. en ti confío, señor, no triunfen sobre mí mis enemigos. muéstrame, señor, tu camino, enséñame, señor, tu sendero. a ti, señor, levanto mi alma  acuérdate, señor, de tu ternura, de tu inmensa compasión, que son de siempre. de mis pecados, señor, no te acuerdes, acuérdate, señor, que eres misericordia. rocíame, señor, de tu misericordia. sumérgeme, señor, en tu misericordia. a ti, señor, levanto mi alma   atisenorlevantomialma","archivo": "/resucito/src/index.html?canto=atisenorlevantomialma"},</v>
      </c>
    </row>
    <row r="9" spans="2:77" x14ac:dyDescent="0.35">
      <c r="B9" s="26">
        <v>6</v>
      </c>
      <c r="C9" t="s">
        <v>975</v>
      </c>
      <c r="D9" t="str">
        <f>_xlfn.CONCAT("""",VLOOKUP(B9,'Index Web'!A$3:O$234,13,FALSE),"""",",")</f>
        <v>"atisenorsedebelaalabanzaension",</v>
      </c>
      <c r="E9" t="str">
        <f>_xlfn.CONCAT("""titulo""",": ","""",VLOOKUP(B9,'Index Web'!A$3:L$234,3,FALSE),"""",",")</f>
        <v>"titulo": "A ti, Señor, se debe la alabanza en Sión",</v>
      </c>
      <c r="F9" t="str">
        <f>_xlfn.CONCAT("""salmo""",": ","""",VLOOKUP(B9,'Index Web'!A$3:L$234,4,FALSE),"""",",")</f>
        <v>"salmo": "Salmo 65 (64)",</v>
      </c>
      <c r="G9" t="str">
        <f>_xlfn.CONCAT("""letra""",": ","""",Table46[[#This Row],[Pg]],"|",VLOOKUP(B9,'Index Web'!A$3:O$234,15,FALSE)," ",VLOOKUP(B9,'Index Web'!A$3:O$234,13,FALSE),"""",",")</f>
        <v>"letra": "6|salmo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nos saciaremos de los bienes de tu casa, de la santidad de tu templo. con los prodigios de tu amor tú nos hablas, con los portentos de tu justicia nos respondes. a ti que escuchas la oración, viene todo mortal, viene todo mortal. a ti que escuchas la oración atisenorsedebelaalabanzaension",</v>
      </c>
      <c r="H9" t="str">
        <f>_xlfn.CONCAT("""archivo""",": ","""/resucito/src/index.html?canto=",VLOOKUP(B9,'Index Web'!A$3:N$234,13,FALSE),"""","}," )</f>
        <v>"archivo": "/resucito/src/index.html?canto=atisenorsedebelaalabanzaension"},</v>
      </c>
      <c r="I9" t="str">
        <f>_xlfn.CONCAT(Table46[[#This Row],[id]:[URL]])</f>
        <v>{"id":"atisenorsedebelaalabanzaension","titulo": "A ti, Señor, se debe la alabanza en Sión","salmo": "Salmo 65 (64)","letra": "6|salmo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nos saciaremos de los bienes de tu casa, de la santidad de tu templo. con los prodigios de tu amor tú nos hablas, con los portentos de tu justicia nos respondes. a ti que escuchas la oración, viene todo mortal, viene todo mortal. a ti que escuchas la oración atisenorsedebelaalabanzaension","archivo": "/resucito/src/index.html?canto=atisenorsedebelaalabanzaension"},</v>
      </c>
    </row>
    <row r="10" spans="2:77" x14ac:dyDescent="0.35">
      <c r="B10" s="25">
        <v>7</v>
      </c>
      <c r="C10" t="s">
        <v>975</v>
      </c>
      <c r="D10" t="str">
        <f>_xlfn.CONCAT("""",VLOOKUP(B10,'Index Web'!A$3:O$234,13,FALSE),"""",",")</f>
        <v>"abbapadre",</v>
      </c>
      <c r="E10" t="str">
        <f>_xlfn.CONCAT("""titulo""",": ","""",VLOOKUP(B10,'Index Web'!A$3:L$234,3,FALSE),"""",",")</f>
        <v>"titulo": "Abbá, Padre",</v>
      </c>
      <c r="F10" t="str">
        <f>_xlfn.CONCAT("""salmo""",": ","""",VLOOKUP(B10,'Index Web'!A$3:L$234,4,FALSE),"""",",")</f>
        <v>"salmo": "Romanos 8,15–17",</v>
      </c>
      <c r="G10" t="str">
        <f>_xlfn.CONCAT("""letra""",": ","""",Table46[[#This Row],[Pg]],"|",VLOOKUP(B10,'Index Web'!A$3:O$234,15,FALSE)," ",VLOOKUP(B10,'Index Web'!A$3:O$234,13,FALSE),"""",",")</f>
        <v>"letra": "7|abbá,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abbapadre",</v>
      </c>
      <c r="H10" t="str">
        <f>_xlfn.CONCAT("""archivo""",": ","""/resucito/src/index.html?canto=",VLOOKUP(B10,'Index Web'!A$3:N$234,13,FALSE),"""","}," )</f>
        <v>"archivo": "/resucito/src/index.html?canto=abbapadre"},</v>
      </c>
      <c r="I10" t="str">
        <f>_xlfn.CONCAT(Table46[[#This Row],[id]:[URL]])</f>
        <v>{"id":"abbapadre","titulo": "Abbá, Padre","salmo": "Romanos 8,15–17","letra": "7|abbá,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abbapadre","archivo": "/resucito/src/index.html?canto=abbapadre"},</v>
      </c>
    </row>
    <row r="11" spans="2:77" x14ac:dyDescent="0.35">
      <c r="B11" s="26">
        <v>8</v>
      </c>
      <c r="C11" t="s">
        <v>975</v>
      </c>
      <c r="D11" t="str">
        <f>_xlfn.CONCAT("""",VLOOKUP(B11,'Index Web'!A$3:O$234,13,FALSE),"""",",")</f>
        <v>"abraham",</v>
      </c>
      <c r="E11" t="str">
        <f>_xlfn.CONCAT("""titulo""",": ","""",VLOOKUP(B11,'Index Web'!A$3:L$234,3,FALSE),"""",",")</f>
        <v>"titulo": "Abraham",</v>
      </c>
      <c r="F11" t="str">
        <f>_xlfn.CONCAT("""salmo""",": ","""",VLOOKUP(B11,'Index Web'!A$3:L$234,4,FALSE),"""",",")</f>
        <v>"salmo": "Génesis 18,1–5 – Teofanía de Mambré",</v>
      </c>
      <c r="G11" t="str">
        <f>_xlfn.CONCAT("""letra""",": ","""",Table46[[#This Row],[Pg]],"|",VLOOKUP(B11,'Index Web'!A$3:O$234,15,FALSE)," ",VLOOKUP(B11,'Index Web'!A$3:O$234,13,FALSE),"""",",")</f>
        <v>"letra": "8|abraham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abraham",</v>
      </c>
      <c r="H11" t="str">
        <f>_xlfn.CONCAT("""archivo""",": ","""/resucito/src/index.html?canto=",VLOOKUP(B11,'Index Web'!A$3:N$234,13,FALSE),"""","}," )</f>
        <v>"archivo": "/resucito/src/index.html?canto=abraham"},</v>
      </c>
      <c r="I11" t="str">
        <f>_xlfn.CONCAT(Table46[[#This Row],[id]:[URL]])</f>
        <v>{"id":"abraham","titulo": "Abraham","salmo": "Génesis 18,1–5 – Teofanía de Mambré","letra": "8|abraham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abraham","archivo": "/resucito/src/index.html?canto=abraham"},</v>
      </c>
    </row>
    <row r="12" spans="2:77" x14ac:dyDescent="0.35">
      <c r="B12" s="27">
        <v>179</v>
      </c>
      <c r="C12" t="s">
        <v>975</v>
      </c>
      <c r="D12" t="str">
        <f>_xlfn.CONCAT("""",VLOOKUP(B12,'Index Web'!A$3:O$234,13,FALSE),"""",",")</f>
        <v>"aclamacionesalaoraciondelosfieles",</v>
      </c>
      <c r="E12" t="str">
        <f>_xlfn.CONCAT("""titulo""",": ","""",VLOOKUP(B12,'Index Web'!A$3:L$234,3,FALSE),"""",",")</f>
        <v>"titulo": "Aclamaciones a la oración de los fieles",</v>
      </c>
      <c r="F12" t="str">
        <f>_xlfn.CONCAT("""salmo""",": ","""",VLOOKUP(B12,'Index Web'!A$3:L$234,4,FALSE),"""",",")</f>
        <v>"salmo": "Respuestas a las oraciones de los fieles, Modelo I, II, III, IV",</v>
      </c>
      <c r="G12" t="str">
        <f>_xlfn.CONCAT("""letra""",": ","""",Table46[[#This Row],[Pg]],"|",VLOOKUP(B12,'Index Web'!A$3:O$234,15,FALSE)," ",VLOOKUP(B12,'Index Web'!A$3:O$234,13,FALSE),"""",",")</f>
        <v>"letra": "179|cánticos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aclamacionesalaoraciondelosfieles",</v>
      </c>
      <c r="H12" t="str">
        <f>_xlfn.CONCAT("""archivo""",": ","""/resucito/src/index.html?canto=",VLOOKUP(B12,'Index Web'!A$3:N$234,13,FALSE),"""","}," )</f>
        <v>"archivo": "/resucito/src/index.html?canto=aclamacionesalaoraciondelosfieles"},</v>
      </c>
      <c r="I12" t="str">
        <f>_xlfn.CONCAT(Table46[[#This Row],[id]:[URL]])</f>
        <v>{"id":"aclamacionesalaoraciondelosfieles","titulo": "Aclamaciones a la oración de los fieles","salmo": "Respuestas a las oraciones de los fieles, Modelo I, II, III, IV","letra": "179|cánticos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aclamacionesalaoraciondelosfieles","archivo": "/resucito/src/index.html?canto=aclamacionesalaoraciondelosfieles"},</v>
      </c>
    </row>
    <row r="13" spans="2:77" x14ac:dyDescent="0.35">
      <c r="B13" s="26">
        <v>9</v>
      </c>
      <c r="C13" t="s">
        <v>975</v>
      </c>
      <c r="D13" t="str">
        <f>_xlfn.CONCAT("""",VLOOKUP(B13,'Index Web'!A$3:O$234,13,FALSE),"""",",")</f>
        <v>"aclamadalsenor",</v>
      </c>
      <c r="E13" t="str">
        <f>_xlfn.CONCAT("""titulo""",": ","""",VLOOKUP(B13,'Index Web'!A$3:L$234,3,FALSE),"""",",")</f>
        <v>"titulo": "Aclamad al Señor",</v>
      </c>
      <c r="F13" t="str">
        <f>_xlfn.CONCAT("""salmo""",": ","""",VLOOKUP(B13,'Index Web'!A$3:L$234,4,FALSE),"""",",")</f>
        <v>"salmo": "Salmo 100 (99)",</v>
      </c>
      <c r="G13" t="str">
        <f>_xlfn.CONCAT("""letra""",": ","""",Table46[[#This Row],[Pg]],"|",VLOOKUP(B13,'Index Web'!A$3:O$234,15,FALSE)," ",VLOOKUP(B13,'Index Web'!A$3:O$234,13,FALSE),"""",",")</f>
        <v>"letra": "9|aclamad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aclamadalsenor",</v>
      </c>
      <c r="H13" t="str">
        <f>_xlfn.CONCAT("""archivo""",": ","""/resucito/src/index.html?canto=",VLOOKUP(B13,'Index Web'!A$3:N$234,13,FALSE),"""","}," )</f>
        <v>"archivo": "/resucito/src/index.html?canto=aclamadalsenor"},</v>
      </c>
      <c r="I13" t="str">
        <f>_xlfn.CONCAT(Table46[[#This Row],[id]:[URL]])</f>
        <v>{"id":"aclamadalsenor","titulo": "Aclamad al Señor","salmo": "Salmo 100 (99)","letra": "9|aclamad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aclamadalsenor","archivo": "/resucito/src/index.html?canto=aclamadalsenor"},</v>
      </c>
    </row>
    <row r="14" spans="2:77" x14ac:dyDescent="0.35">
      <c r="B14" s="28">
        <v>238</v>
      </c>
      <c r="C14" t="s">
        <v>975</v>
      </c>
      <c r="D14" t="str">
        <f>_xlfn.CONCAT("""",VLOOKUP(B14,'Index Web'!A$3:O$234,13,FALSE),"""",",")</f>
        <v>"adondeteescondisteamado",</v>
      </c>
      <c r="E14" t="str">
        <f>_xlfn.CONCAT("""titulo""",": ","""",VLOOKUP(B14,'Index Web'!A$3:L$234,3,FALSE),"""",",")</f>
        <v>"titulo": "Adónde te escondiste, amado ",</v>
      </c>
      <c r="F14" t="str">
        <f>_xlfn.CONCAT("""salmo""",": ","""",VLOOKUP(B14,'Index Web'!A$3:L$234,4,FALSE),"""",",")</f>
        <v>"salmo": "Cántico espiritual (San Juan de la Cruz) ",</v>
      </c>
      <c r="G14" t="str">
        <f>_xlfn.CONCAT("""letra""",": ","""",Table46[[#This Row],[Pg]],"|",VLOOKUP(B14,'Index Web'!A$3:O$234,15,FALSE)," ",VLOOKUP(B14,'Index Web'!A$3:O$234,13,FALSE),"""",",")</f>
        <v>"letra": "238|adónde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adondeteescondisteamado",</v>
      </c>
      <c r="H14" t="str">
        <f>_xlfn.CONCAT("""archivo""",": ","""/resucito/src/index.html?canto=",VLOOKUP(B14,'Index Web'!A$3:N$234,13,FALSE),"""","}," )</f>
        <v>"archivo": "/resucito/src/index.html?canto=adondeteescondisteamado"},</v>
      </c>
      <c r="I14" t="str">
        <f>_xlfn.CONCAT(Table46[[#This Row],[id]:[URL]])</f>
        <v>{"id":"adondeteescondisteamado","titulo": "Adónde te escondiste, amado ","salmo": "Cántico espiritual (San Juan de la Cruz) ","letra": "238|adónde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adondeteescondisteamado","archivo": "/resucito/src/index.html?canto=adondeteescondisteamado"},</v>
      </c>
    </row>
    <row r="15" spans="2:77" x14ac:dyDescent="0.35">
      <c r="B15" s="26">
        <v>10</v>
      </c>
      <c r="C15" t="s">
        <v>975</v>
      </c>
      <c r="D15" t="str">
        <f>_xlfn.CONCAT("""",VLOOKUP(B15,'Index Web'!A$3:O$234,13,FALSE),"""",",")</f>
        <v>"aldespertar",</v>
      </c>
      <c r="E15" t="str">
        <f>_xlfn.CONCAT("""titulo""",": ","""",VLOOKUP(B15,'Index Web'!A$3:L$234,3,FALSE),"""",",")</f>
        <v>"titulo": "Al despertar",</v>
      </c>
      <c r="F15" t="str">
        <f>_xlfn.CONCAT("""salmo""",": ","""",VLOOKUP(B15,'Index Web'!A$3:L$234,4,FALSE),"""",",")</f>
        <v>"salmo": "Salmo 17 (16) ",</v>
      </c>
      <c r="G15" t="str">
        <f>_xlfn.CONCAT("""letra""",": ","""",Table46[[#This Row],[Pg]],"|",VLOOKUP(B15,'Index Web'!A$3:O$234,15,FALSE)," ",VLOOKUP(B15,'Index Web'!A$3:O$234,13,FALSE),"""",",")</f>
        <v>"letra": "10|al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aldespertar",</v>
      </c>
      <c r="H15" t="str">
        <f>_xlfn.CONCAT("""archivo""",": ","""/resucito/src/index.html?canto=",VLOOKUP(B15,'Index Web'!A$3:N$234,13,FALSE),"""","}," )</f>
        <v>"archivo": "/resucito/src/index.html?canto=aldespertar"},</v>
      </c>
      <c r="I15" t="str">
        <f>_xlfn.CONCAT(Table46[[#This Row],[id]:[URL]])</f>
        <v>{"id":"aldespertar","titulo": "Al despertar","salmo": "Salmo 17 (16) ","letra": "10|al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aldespertar","archivo": "/resucito/src/index.html?canto=aldespertar"},</v>
      </c>
    </row>
    <row r="16" spans="2:77" x14ac:dyDescent="0.35">
      <c r="B16" s="25">
        <v>11</v>
      </c>
      <c r="C16" t="s">
        <v>975</v>
      </c>
      <c r="D16" t="str">
        <f>_xlfn.CONCAT("""",VLOOKUP(B16,'Index Web'!A$3:O$234,13,FALSE),"""",",")</f>
        <v>"alabadalsenorenelcielo",</v>
      </c>
      <c r="E16" t="str">
        <f>_xlfn.CONCAT("""titulo""",": ","""",VLOOKUP(B16,'Index Web'!A$3:L$234,3,FALSE),"""",",")</f>
        <v>"titulo": "Alabad al Señor en el cielo ",</v>
      </c>
      <c r="F16" t="str">
        <f>_xlfn.CONCAT("""salmo""",": ","""",VLOOKUP(B16,'Index Web'!A$3:L$234,4,FALSE),"""",",")</f>
        <v>"salmo": "Salmo 148 ",</v>
      </c>
      <c r="G16" t="str">
        <f>_xlfn.CONCAT("""letra""",": ","""",Table46[[#This Row],[Pg]],"|",VLOOKUP(B16,'Index Web'!A$3:O$234,15,FALSE)," ",VLOOKUP(B16,'Index Web'!A$3:O$234,13,FALSE),"""",",")</f>
        <v>"letra": "11|alabad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alabadalsenorenelcielo",</v>
      </c>
      <c r="H16" t="str">
        <f>_xlfn.CONCAT("""archivo""",": ","""/resucito/src/index.html?canto=",VLOOKUP(B16,'Index Web'!A$3:N$234,13,FALSE),"""","}," )</f>
        <v>"archivo": "/resucito/src/index.html?canto=alabadalsenorenelcielo"},</v>
      </c>
      <c r="I16" t="str">
        <f>_xlfn.CONCAT(Table46[[#This Row],[id]:[URL]])</f>
        <v>{"id":"alabadalsenorenelcielo","titulo": "Alabad al Señor en el cielo ","salmo": "Salmo 148 ","letra": "11|alabad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alabadalsenorenelcielo","archivo": "/resucito/src/index.html?canto=alabadalsenorenelcielo"},</v>
      </c>
    </row>
    <row r="17" spans="2:9" x14ac:dyDescent="0.35">
      <c r="B17" s="26">
        <v>12</v>
      </c>
      <c r="C17" t="s">
        <v>975</v>
      </c>
      <c r="D17" t="str">
        <f>_xlfn.CONCAT("""",VLOOKUP(B17,'Index Web'!A$3:O$234,13,FALSE),"""",",")</f>
        <v>"alegriahanacidoelsalvador",</v>
      </c>
      <c r="E17" t="str">
        <f>_xlfn.CONCAT("""titulo""",": ","""",VLOOKUP(B17,'Index Web'!A$3:L$234,3,FALSE),"""",",")</f>
        <v>"titulo": "Alegría, ha nacido el Salvador",</v>
      </c>
      <c r="F17" t="str">
        <f>_xlfn.CONCAT("""salmo""",": ","""",VLOOKUP(B17,'Index Web'!A$3:L$234,4,FALSE),"""",",")</f>
        <v>"salmo": "Villancico (Kiko Argüello)",</v>
      </c>
      <c r="G17" t="str">
        <f>_xlfn.CONCAT("""letra""",": ","""",Table46[[#This Row],[Pg]],"|",VLOOKUP(B17,'Index Web'!A$3:O$234,15,FALSE)," ",VLOOKUP(B17,'Index Web'!A$3:O$234,13,FALSE),"""",",")</f>
        <v>"letra": "12|alegría,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alegriahanacidoelsalvador",</v>
      </c>
      <c r="H17" t="str">
        <f>_xlfn.CONCAT("""archivo""",": ","""/resucito/src/index.html?canto=",VLOOKUP(B17,'Index Web'!A$3:N$234,13,FALSE),"""","}," )</f>
        <v>"archivo": "/resucito/src/index.html?canto=alegriahanacidoelsalvador"},</v>
      </c>
      <c r="I17" t="str">
        <f>_xlfn.CONCAT(Table46[[#This Row],[id]:[URL]])</f>
        <v>{"id":"alegriahanacidoelsalvador","titulo": "Alegría, ha nacido el Salvador","salmo": "Villancico (Kiko Argüello)","letra": "12|alegría,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alegriahanacidoelsalvador","archivo": "/resucito/src/index.html?canto=alegriahanacidoelsalvador"},</v>
      </c>
    </row>
    <row r="18" spans="2:9" x14ac:dyDescent="0.35">
      <c r="B18" s="29">
        <v>180</v>
      </c>
      <c r="C18" t="s">
        <v>975</v>
      </c>
      <c r="D18" t="str">
        <f>_xlfn.CONCAT("""",VLOOKUP(B18,'Index Web'!A$3:O$234,13,FALSE),"""",",")</f>
        <v>"aleluyainterleccional",</v>
      </c>
      <c r="E18" t="str">
        <f>_xlfn.CONCAT("""titulo""",": ","""",VLOOKUP(B18,'Index Web'!A$3:L$234,3,FALSE),"""",",")</f>
        <v>"titulo": "Aleluya interleccional",</v>
      </c>
      <c r="F18" t="str">
        <f>_xlfn.CONCAT("""salmo""",": ","""",VLOOKUP(B18,'Index Web'!A$3:L$234,4,FALSE),"""",",")</f>
        <v>"salmo": "Modelo I, II, III",</v>
      </c>
      <c r="G18" t="str">
        <f>_xlfn.CONCAT("""letra""",": ","""",Table46[[#This Row],[Pg]],"|",VLOOKUP(B18,'Index Web'!A$3:O$234,15,FALSE)," ",VLOOKUP(B18,'Index Web'!A$3:O$234,13,FALSE),"""",",")</f>
        <v>"letra": "180|aleluya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aleluyainterleccional",</v>
      </c>
      <c r="H18" t="str">
        <f>_xlfn.CONCAT("""archivo""",": ","""/resucito/src/index.html?canto=",VLOOKUP(B18,'Index Web'!A$3:N$234,13,FALSE),"""","}," )</f>
        <v>"archivo": "/resucito/src/index.html?canto=aleluyainterleccional"},</v>
      </c>
      <c r="I18" t="str">
        <f>_xlfn.CONCAT(Table46[[#This Row],[id]:[URL]])</f>
        <v>{"id":"aleluyainterleccional","titulo": "Aleluya interleccional","salmo": "Modelo I, II, III","letra": "180|aleluya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aleluyainterleccional","archivo": "/resucito/src/index.html?canto=aleluyainterleccional"},</v>
      </c>
    </row>
    <row r="19" spans="2:9" x14ac:dyDescent="0.35">
      <c r="B19" s="27">
        <v>181</v>
      </c>
      <c r="C19" t="s">
        <v>975</v>
      </c>
      <c r="D19" t="str">
        <f>_xlfn.CONCAT("""",VLOOKUP(B19,'Index Web'!A$3:O$234,13,FALSE),"""",",")</f>
        <v>"aleluyapascual",</v>
      </c>
      <c r="E19" t="str">
        <f>_xlfn.CONCAT("""titulo""",": ","""",VLOOKUP(B19,'Index Web'!A$3:L$234,3,FALSE),"""",",")</f>
        <v>"titulo": "Aleluya Pascual",</v>
      </c>
      <c r="F19" t="str">
        <f>_xlfn.CONCAT("""salmo""",": ","""",VLOOKUP(B19,'Index Web'!A$3:L$234,4,FALSE),"""",",")</f>
        <v>"salmo": "Apropiado para el tiempo Pascual",</v>
      </c>
      <c r="G19" t="str">
        <f>_xlfn.CONCAT("""letra""",": ","""",Table46[[#This Row],[Pg]],"|",VLOOKUP(B19,'Index Web'!A$3:O$234,15,FALSE)," ",VLOOKUP(B19,'Index Web'!A$3:O$234,13,FALSE),"""",",")</f>
        <v>"letra": "181|aleluya Pascual cristo jesús ha resucitado. aleluya. aleluyapascual",</v>
      </c>
      <c r="H19" t="str">
        <f>_xlfn.CONCAT("""archivo""",": ","""/resucito/src/index.html?canto=",VLOOKUP(B19,'Index Web'!A$3:N$234,13,FALSE),"""","}," )</f>
        <v>"archivo": "/resucito/src/index.html?canto=aleluyapascual"},</v>
      </c>
      <c r="I19" t="str">
        <f>_xlfn.CONCAT(Table46[[#This Row],[id]:[URL]])</f>
        <v>{"id":"aleluyapascual","titulo": "Aleluya Pascual","salmo": "Apropiado para el tiempo Pascual","letra": "181|aleluya Pascual cristo jesús ha resucitado. aleluya. aleluyapascual","archivo": "/resucito/src/index.html?canto=aleluyapascual"},</v>
      </c>
    </row>
    <row r="20" spans="2:9" x14ac:dyDescent="0.35">
      <c r="B20" s="25">
        <v>13</v>
      </c>
      <c r="C20" t="s">
        <v>975</v>
      </c>
      <c r="D20" t="str">
        <f>_xlfn.CONCAT("""",VLOOKUP(B20,'Index Web'!A$3:O$234,13,FALSE),"""",",")</f>
        <v>"aleluyaalabadalsenor",</v>
      </c>
      <c r="E20" t="str">
        <f>_xlfn.CONCAT("""titulo""",": ","""",VLOOKUP(B20,'Index Web'!A$3:L$234,3,FALSE),"""",",")</f>
        <v>"titulo": "Aleluya, Alabad al Señor ",</v>
      </c>
      <c r="F20" t="str">
        <f>_xlfn.CONCAT("""salmo""",": ","""",VLOOKUP(B20,'Index Web'!A$3:L$234,4,FALSE),"""",",")</f>
        <v>"salmo": "Salmo 150",</v>
      </c>
      <c r="G20" t="str">
        <f>_xlfn.CONCAT("""letra""",": ","""",Table46[[#This Row],[Pg]],"|",VLOOKUP(B20,'Index Web'!A$3:O$234,15,FALSE)," ",VLOOKUP(B20,'Index Web'!A$3:O$234,13,FALSE),"""",",")</f>
        <v>"letra": "13|aleluya,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aleluyaalabadalsenor",</v>
      </c>
      <c r="H20" t="str">
        <f>_xlfn.CONCAT("""archivo""",": ","""/resucito/src/index.html?canto=",VLOOKUP(B20,'Index Web'!A$3:N$234,13,FALSE),"""","}," )</f>
        <v>"archivo": "/resucito/src/index.html?canto=aleluyaalabadalsenor"},</v>
      </c>
      <c r="I20" t="str">
        <f>_xlfn.CONCAT(Table46[[#This Row],[id]:[URL]])</f>
        <v>{"id":"aleluyaalabadalsenor","titulo": "Aleluya, Alabad al Señor ","salmo": "Salmo 150","letra": "13|aleluya,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aleluyaalabadalsenor","archivo": "/resucito/src/index.html?canto=aleluyaalabadalsenor"},</v>
      </c>
    </row>
    <row r="21" spans="2:9" x14ac:dyDescent="0.35">
      <c r="B21" s="26">
        <v>14</v>
      </c>
      <c r="C21" t="s">
        <v>975</v>
      </c>
      <c r="D21" t="str">
        <f>_xlfn.CONCAT("""",VLOOKUP(B21,'Index Web'!A$3:O$234,13,FALSE),"""",",")</f>
        <v>"aleluyabendecidalsenor",</v>
      </c>
      <c r="E21" t="str">
        <f>_xlfn.CONCAT("""titulo""",": ","""",VLOOKUP(B21,'Index Web'!A$3:L$234,3,FALSE),"""",",")</f>
        <v>"titulo": "Aleluya, bendecid al Señor",</v>
      </c>
      <c r="F21" t="str">
        <f>_xlfn.CONCAT("""salmo""",": ","""",VLOOKUP(B21,'Index Web'!A$3:L$234,4,FALSE),"""",",")</f>
        <v>"salmo": "Salmo 1.34 (1.33) - Melodía hebraica",</v>
      </c>
      <c r="G21" t="str">
        <f>_xlfn.CONCAT("""letra""",": ","""",Table46[[#This Row],[Pg]],"|",VLOOKUP(B21,'Index Web'!A$3:O$234,15,FALSE)," ",VLOOKUP(B21,'Index Web'!A$3:O$234,13,FALSE),"""",",")</f>
        <v>"letra": "14|aleluya,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aleluyabendecidalsenor",</v>
      </c>
      <c r="H21" t="str">
        <f>_xlfn.CONCAT("""archivo""",": ","""/resucito/src/index.html?canto=",VLOOKUP(B21,'Index Web'!A$3:N$234,13,FALSE),"""","}," )</f>
        <v>"archivo": "/resucito/src/index.html?canto=aleluyabendecidalsenor"},</v>
      </c>
      <c r="I21" t="str">
        <f>_xlfn.CONCAT(Table46[[#This Row],[id]:[URL]])</f>
        <v>{"id":"aleluyabendecidalsenor","titulo": "Aleluya, bendecid al Señor","salmo": "Salmo 1.34 (1.33) - Melodía hebraica","letra": "14|aleluya,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aleluyabendecidalsenor","archivo": "/resucito/src/index.html?canto=aleluyabendecidalsenor"},</v>
      </c>
    </row>
    <row r="22" spans="2:9" x14ac:dyDescent="0.35">
      <c r="B22" s="25">
        <v>15</v>
      </c>
      <c r="C22" t="s">
        <v>975</v>
      </c>
      <c r="D22" t="str">
        <f>_xlfn.CONCAT("""",VLOOKUP(B22,'Index Web'!A$3:O$234,13,FALSE),"""",",")</f>
        <v>"aleluyayallegoelreino",</v>
      </c>
      <c r="E22" t="str">
        <f>_xlfn.CONCAT("""titulo""",": ","""",VLOOKUP(B22,'Index Web'!A$3:L$234,3,FALSE),"""",",")</f>
        <v>"titulo": "Aleluya, ya llegó el Reino",</v>
      </c>
      <c r="F22" t="str">
        <f>_xlfn.CONCAT("""salmo""",": ","""",VLOOKUP(B22,'Index Web'!A$3:L$234,4,FALSE),"""",",")</f>
        <v>"salmo": "Apocalipsis 19,6-9",</v>
      </c>
      <c r="G22" t="str">
        <f>_xlfn.CONCAT("""letra""",": ","""",Table46[[#This Row],[Pg]],"|",VLOOKUP(B22,'Index Web'!A$3:O$234,15,FALSE)," ",VLOOKUP(B22,'Index Web'!A$3:O$234,13,FALSE),"""",",")</f>
        <v>"letra": "15|aleluya,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aleluyayallegoelreino",</v>
      </c>
      <c r="H22" t="str">
        <f>_xlfn.CONCAT("""archivo""",": ","""/resucito/src/index.html?canto=",VLOOKUP(B22,'Index Web'!A$3:N$234,13,FALSE),"""","}," )</f>
        <v>"archivo": "/resucito/src/index.html?canto=aleluyayallegoelreino"},</v>
      </c>
      <c r="I22" t="str">
        <f>_xlfn.CONCAT(Table46[[#This Row],[id]:[URL]])</f>
        <v>{"id":"aleluyayallegoelreino","titulo": "Aleluya, ya llegó el Reino","salmo": "Apocalipsis 19,6-9","letra": "15|aleluya,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aleluyayallegoelreino","archivo": "/resucito/src/index.html?canto=aleluyayallegoelreino"},</v>
      </c>
    </row>
    <row r="23" spans="2:9" x14ac:dyDescent="0.35">
      <c r="B23" s="26">
        <v>16</v>
      </c>
      <c r="C23" t="s">
        <v>975</v>
      </c>
      <c r="D23" t="str">
        <f>_xlfn.CONCAT("""",VLOOKUP(B23,'Index Web'!A$3:O$234,13,FALSE),"""",",")</f>
        <v>"alzaospuertas",</v>
      </c>
      <c r="E23" t="str">
        <f>_xlfn.CONCAT("""titulo""",": ","""",VLOOKUP(B23,'Index Web'!A$3:L$234,3,FALSE),"""",",")</f>
        <v>"titulo": "Alzaos puertas",</v>
      </c>
      <c r="F23" t="str">
        <f>_xlfn.CONCAT("""salmo""",": ","""",VLOOKUP(B23,'Index Web'!A$3:L$234,4,FALSE),"""",",")</f>
        <v>"salmo": "Salmo 24 (23)",</v>
      </c>
      <c r="G23" t="str">
        <f>_xlfn.CONCAT("""letra""",": ","""",Table46[[#This Row],[Pg]],"|",VLOOKUP(B23,'Index Web'!A$3:O$234,15,FALSE)," ",VLOOKUP(B23,'Index Web'!A$3:O$234,13,FALSE),"""",",")</f>
        <v>"letra": "16|alzaos,puertas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alzaospuertas",</v>
      </c>
      <c r="H23" t="str">
        <f>_xlfn.CONCAT("""archivo""",": ","""/resucito/src/index.html?canto=",VLOOKUP(B23,'Index Web'!A$3:N$234,13,FALSE),"""","}," )</f>
        <v>"archivo": "/resucito/src/index.html?canto=alzaospuertas"},</v>
      </c>
      <c r="I23" t="str">
        <f>_xlfn.CONCAT(Table46[[#This Row],[id]:[URL]])</f>
        <v>{"id":"alzaospuertas","titulo": "Alzaos puertas","salmo": "Salmo 24 (23)","letra": "16|alzaos,puertas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alzaospuertas","archivo": "/resucito/src/index.html?canto=alzaospuertas"},</v>
      </c>
    </row>
    <row r="24" spans="2:9" x14ac:dyDescent="0.35">
      <c r="B24" s="25">
        <v>17</v>
      </c>
      <c r="C24" t="s">
        <v>975</v>
      </c>
      <c r="D24" t="str">
        <f>_xlfn.CONCAT("""",VLOOKUP(B24,'Index Web'!A$3:O$234,13,FALSE),"""",",")</f>
        <v>"amenamenamen",</v>
      </c>
      <c r="E24" t="str">
        <f>_xlfn.CONCAT("""titulo""",": ","""",VLOOKUP(B24,'Index Web'!A$3:L$234,3,FALSE),"""",",")</f>
        <v>"titulo": "Amén, amén, amén",</v>
      </c>
      <c r="F24" t="str">
        <f>_xlfn.CONCAT("""salmo""",": ","""",VLOOKUP(B24,'Index Web'!A$3:L$234,4,FALSE),"""",",")</f>
        <v>"salmo": "Apocalipsis 7,12-14 ",</v>
      </c>
      <c r="G24" t="str">
        <f>_xlfn.CONCAT("""letra""",": ","""",Table46[[#This Row],[Pg]],"|",VLOOKUP(B24,'Index Web'!A$3:O$234,15,FALSE)," ",VLOOKUP(B24,'Index Web'!A$3:O$234,13,FALSE),"""",",")</f>
        <v>"letra": "17|amén,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amenamenamen",</v>
      </c>
      <c r="H24" t="str">
        <f>_xlfn.CONCAT("""archivo""",": ","""/resucito/src/index.html?canto=",VLOOKUP(B24,'Index Web'!A$3:N$234,13,FALSE),"""","}," )</f>
        <v>"archivo": "/resucito/src/index.html?canto=amenamenamen"},</v>
      </c>
      <c r="I24" t="str">
        <f>_xlfn.CONCAT(Table46[[#This Row],[id]:[URL]])</f>
        <v>{"id":"amenamenamen","titulo": "Amén, amén, amén","salmo": "Apocalipsis 7,12-14 ","letra": "17|amén,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amenamenamen","archivo": "/resucito/src/index.html?canto=amenamenamen"},</v>
      </c>
    </row>
    <row r="25" spans="2:9" x14ac:dyDescent="0.35">
      <c r="B25" s="26">
        <v>18</v>
      </c>
      <c r="C25" t="s">
        <v>975</v>
      </c>
      <c r="D25" t="str">
        <f>_xlfn.CONCAT("""",VLOOKUP(B25,'Index Web'!A$3:O$234,13,FALSE),"""",",")</f>
        <v>"amoalsenor",</v>
      </c>
      <c r="E25" t="str">
        <f>_xlfn.CONCAT("""titulo""",": ","""",VLOOKUP(B25,'Index Web'!A$3:L$234,3,FALSE),"""",",")</f>
        <v>"titulo": "Amo al Señor",</v>
      </c>
      <c r="F25" t="str">
        <f>_xlfn.CONCAT("""salmo""",": ","""",VLOOKUP(B25,'Index Web'!A$3:L$234,4,FALSE),"""",",")</f>
        <v>"salmo": "Salmo 116 (114-115)",</v>
      </c>
      <c r="G25" t="str">
        <f>_xlfn.CONCAT("""letra""",": ","""",Table46[[#This Row],[Pg]],"|",VLOOKUP(B25,'Index Web'!A$3:O$234,15,FALSE)," ",VLOOKUP(B25,'Index Web'!A$3:O$234,13,FALSE),"""",",")</f>
        <v>"letra": "18|amo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amoalsenor",</v>
      </c>
      <c r="H25" t="str">
        <f>_xlfn.CONCAT("""archivo""",": ","""/resucito/src/index.html?canto=",VLOOKUP(B25,'Index Web'!A$3:N$234,13,FALSE),"""","}," )</f>
        <v>"archivo": "/resucito/src/index.html?canto=amoalsenor"},</v>
      </c>
      <c r="I25" t="str">
        <f>_xlfn.CONCAT(Table46[[#This Row],[id]:[URL]])</f>
        <v>{"id":"amoalsenor","titulo": "Amo al Señor","salmo": "Salmo 116 (114-115)","letra": "18|amo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amoalsenor","archivo": "/resucito/src/index.html?canto=amoalsenor"},</v>
      </c>
    </row>
    <row r="26" spans="2:9" x14ac:dyDescent="0.35">
      <c r="B26" s="29">
        <v>182</v>
      </c>
      <c r="C26" t="s">
        <v>975</v>
      </c>
      <c r="D26" t="str">
        <f>_xlfn.CONCAT("""",VLOOKUP(B26,'Index Web'!A$3:O$234,13,FALSE),"""",",")</f>
        <v>"antifonaparaelevangelio",</v>
      </c>
      <c r="E26" t="str">
        <f>_xlfn.CONCAT("""titulo""",": ","""",VLOOKUP(B26,'Index Web'!A$3:L$234,3,FALSE),"""",",")</f>
        <v>"titulo": "Antífona para el evangelio",</v>
      </c>
      <c r="F26" t="str">
        <f>_xlfn.CONCAT("""salmo""",": ","""",VLOOKUP(B26,'Index Web'!A$3:L$234,4,FALSE),"""",",")</f>
        <v>"salmo": "Tiempo de Cuaresma",</v>
      </c>
      <c r="G26" t="str">
        <f>_xlfn.CONCAT("""letra""",": ","""",Table46[[#This Row],[Pg]],"|",VLOOKUP(B26,'Index Web'!A$3:O$234,15,FALSE)," ",VLOOKUP(B26,'Index Web'!A$3:O$234,13,FALSE),"""",",")</f>
        <v>"letra": "182|antífona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antifonaparaelevangelio",</v>
      </c>
      <c r="H26" t="str">
        <f>_xlfn.CONCAT("""archivo""",": ","""/resucito/src/index.html?canto=",VLOOKUP(B26,'Index Web'!A$3:N$234,13,FALSE),"""","}," )</f>
        <v>"archivo": "/resucito/src/index.html?canto=antifonaparaelevangelio"},</v>
      </c>
      <c r="I26" t="str">
        <f>_xlfn.CONCAT(Table46[[#This Row],[id]:[URL]])</f>
        <v>{"id":"antifonaparaelevangelio","titulo": "Antífona para el evangelio","salmo": "Tiempo de Cuaresma","letra": "182|antífona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antifonaparaelevangelio","archivo": "/resucito/src/index.html?canto=antifonaparaelevangelio"},</v>
      </c>
    </row>
    <row r="27" spans="2:9" x14ac:dyDescent="0.35">
      <c r="B27" s="26">
        <v>19</v>
      </c>
      <c r="C27" t="s">
        <v>975</v>
      </c>
      <c r="D27" t="str">
        <f>_xlfn.CONCAT("""",VLOOKUP(B27,'Index Web'!A$3:O$234,13,FALSE),"""",",")</f>
        <v>"aquedah",</v>
      </c>
      <c r="E27" t="str">
        <f>_xlfn.CONCAT("""titulo""",": ","""",VLOOKUP(B27,'Index Web'!A$3:L$234,3,FALSE),"""",",")</f>
        <v>"titulo": "Aquedah",</v>
      </c>
      <c r="F27" t="str">
        <f>_xlfn.CONCAT("""salmo""",": ","""",VLOOKUP(B27,'Index Web'!A$3:L$234,4,FALSE),"""",",")</f>
        <v>"salmo": "Gn 22,1-19 - Del Targum Neofiti sobre el sacrificio de Isaac",</v>
      </c>
      <c r="G27" t="str">
        <f>_xlfn.CONCAT("""letra""",": ","""",Table46[[#This Row],[Pg]],"|",VLOOKUP(B27,'Index Web'!A$3:O$234,15,FALSE)," ",VLOOKUP(B27,'Index Web'!A$3:O$234,13,FALSE),"""",",")</f>
        <v>"letra": "19|aquedah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aquedah",</v>
      </c>
      <c r="H27" t="str">
        <f>_xlfn.CONCAT("""archivo""",": ","""/resucito/src/index.html?canto=",VLOOKUP(B27,'Index Web'!A$3:N$234,13,FALSE),"""","}," )</f>
        <v>"archivo": "/resucito/src/index.html?canto=aquedah"},</v>
      </c>
      <c r="I27" t="str">
        <f>_xlfn.CONCAT(Table46[[#This Row],[id]:[URL]])</f>
        <v>{"id":"aquedah","titulo": "Aquedah","salmo": "Gn 22,1-19 - Del Targum Neofiti sobre el sacrificio de Isaac","letra": "19|aquedah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aquedah","archivo": "/resucito/src/index.html?canto=aquedah"},</v>
      </c>
    </row>
    <row r="28" spans="2:9" x14ac:dyDescent="0.35">
      <c r="B28" s="25">
        <v>20</v>
      </c>
      <c r="C28" t="s">
        <v>975</v>
      </c>
      <c r="D28" t="str">
        <f>_xlfn.CONCAT("""",VLOOKUP(B28,'Index Web'!A$3:O$234,13,FALSE),"""",",")</f>
        <v>"asihablaelamen",</v>
      </c>
      <c r="E28" t="str">
        <f>_xlfn.CONCAT("""titulo""",": ","""",VLOOKUP(B28,'Index Web'!A$3:L$234,3,FALSE),"""",",")</f>
        <v>"titulo": "Así habla el amén",</v>
      </c>
      <c r="F28" t="str">
        <f>_xlfn.CONCAT("""salmo""",": ","""",VLOOKUP(B28,'Index Web'!A$3:L$234,4,FALSE),"""",",")</f>
        <v>"salmo": "Ap 3,14-20",</v>
      </c>
      <c r="G28" t="str">
        <f>_xlfn.CONCAT("""letra""",": ","""",Table46[[#This Row],[Pg]],"|",VLOOKUP(B28,'Index Web'!A$3:O$234,15,FALSE)," ",VLOOKUP(B28,'Index Web'!A$3:O$234,13,FALSE),"""",",")</f>
        <v>"letra": "20|así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asihablaelamen",</v>
      </c>
      <c r="H28" t="str">
        <f>_xlfn.CONCAT("""archivo""",": ","""/resucito/src/index.html?canto=",VLOOKUP(B28,'Index Web'!A$3:N$234,13,FALSE),"""","}," )</f>
        <v>"archivo": "/resucito/src/index.html?canto=asihablaelamen"},</v>
      </c>
      <c r="I28" t="str">
        <f>_xlfn.CONCAT(Table46[[#This Row],[id]:[URL]])</f>
        <v>{"id":"asihablaelamen","titulo": "Así habla el amén","salmo": "Ap 3,14-20","letra": "20|así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asihablaelamen","archivo": "/resucito/src/index.html?canto=asihablaelamen"},</v>
      </c>
    </row>
    <row r="29" spans="2:9" x14ac:dyDescent="0.35">
      <c r="B29" s="26">
        <v>21</v>
      </c>
      <c r="C29" t="s">
        <v>975</v>
      </c>
      <c r="D29" t="str">
        <f>_xlfn.CONCAT("""",VLOOKUP(B29,'Index Web'!A$3:O$234,13,FALSE),"""",",")</f>
        <v>"avemariai",</v>
      </c>
      <c r="E29" t="str">
        <f>_xlfn.CONCAT("""titulo""",": ","""",VLOOKUP(B29,'Index Web'!A$3:L$234,3,FALSE),"""",",")</f>
        <v>"titulo": "Ave María I",</v>
      </c>
      <c r="F29" t="str">
        <f>_xlfn.CONCAT("""salmo""",": ","""",VLOOKUP(B29,'Index Web'!A$3:L$234,4,FALSE),"""",",")</f>
        <v>"salmo": "Lucas  1,28ss",</v>
      </c>
      <c r="G29" t="str">
        <f>_xlfn.CONCAT("""letra""",": ","""",Table46[[#This Row],[Pg]],"|",VLOOKUP(B29,'Index Web'!A$3:O$234,15,FALSE)," ",VLOOKUP(B29,'Index Web'!A$3:O$234,13,FALSE),"""",",")</f>
        <v>"letra": "21|ave maría i lucas 1,28ss ave maría, llena de gracia, el señor es contigo, bendita tú eres entre todas las mujeres, y bendito es el fruto de tu vientre, jesús. a santa maría, madre de Dios, ruega por nosotros que somos pecadores, ruega ahora y en la hora de nuestra muerte. amén.  avemariai",</v>
      </c>
      <c r="H29" t="str">
        <f>_xlfn.CONCAT("""archivo""",": ","""/resucito/src/index.html?canto=",VLOOKUP(B29,'Index Web'!A$3:N$234,13,FALSE),"""","}," )</f>
        <v>"archivo": "/resucito/src/index.html?canto=avemariai"},</v>
      </c>
      <c r="I29" t="str">
        <f>_xlfn.CONCAT(Table46[[#This Row],[id]:[URL]])</f>
        <v>{"id":"avemariai","titulo": "Ave María I","salmo": "Lucas  1,28ss","letra": "21|ave maría i lucas 1,28ss ave maría, llena de gracia, el señor es contigo, bendita tú eres entre todas las mujeres, y bendito es el fruto de tu vientre, jesús. a santa maría, madre de Dios, ruega por nosotros que somos pecadores, ruega ahora y en la hora de nuestra muerte. amén.  avemariai","archivo": "/resucito/src/index.html?canto=avemariai"},</v>
      </c>
    </row>
    <row r="30" spans="2:9" x14ac:dyDescent="0.35">
      <c r="B30" s="25">
        <v>22</v>
      </c>
      <c r="C30" t="s">
        <v>975</v>
      </c>
      <c r="D30" t="str">
        <f>_xlfn.CONCAT("""",VLOOKUP(B30,'Index Web'!A$3:O$234,13,FALSE),"""",",")</f>
        <v>"avemariaii(1984)",</v>
      </c>
      <c r="E30" t="str">
        <f>_xlfn.CONCAT("""titulo""",": ","""",VLOOKUP(B30,'Index Web'!A$3:L$234,3,FALSE),"""",",")</f>
        <v>"titulo": "Ave María II (1984)",</v>
      </c>
      <c r="F30" t="str">
        <f>_xlfn.CONCAT("""salmo""",": ","""",VLOOKUP(B30,'Index Web'!A$3:L$234,4,FALSE),"""",",")</f>
        <v>"salmo": "Lucas  1,28ss - 1984 ",</v>
      </c>
      <c r="G30" t="str">
        <f>_xlfn.CONCAT("""letra""",": ","""",Table46[[#This Row],[Pg]],"|",VLOOKUP(B30,'Index Web'!A$3:O$234,15,FALSE)," ",VLOOKUP(B30,'Index Web'!A$3:O$234,13,FALSE),"""",",")</f>
        <v>"letra": "22|ave maría ii le 1,28ss – 1984 ave maría, llena de gracia, el señor es contigo, bendita tú eres entre todas las mujeres, y bendito es el fruto de tu vientre, jesús. santa maría, madre de Dios, ruega por nosotros que somos pecadores, ruega ahora y en la hora de nuestra muerte. avemariaii(1984)",</v>
      </c>
      <c r="H30" t="str">
        <f>_xlfn.CONCAT("""archivo""",": ","""/resucito/src/index.html?canto=",VLOOKUP(B30,'Index Web'!A$3:N$234,13,FALSE),"""","}," )</f>
        <v>"archivo": "/resucito/src/index.html?canto=avemariaii(1984)"},</v>
      </c>
      <c r="I30" t="str">
        <f>_xlfn.CONCAT(Table46[[#This Row],[id]:[URL]])</f>
        <v>{"id":"avemariaii(1984)","titulo": "Ave María II (1984)","salmo": "Lucas  1,28ss - 1984 ","letra": "22|ave maría ii le 1,28ss – 1984 ave maría, llena de gracia, el señor es contigo, bendita tú eres entre todas las mujeres, y bendito es el fruto de tu vientre, jesús. santa maría, madre de Dios, ruega por nosotros que somos pecadores, ruega ahora y en la hora de nuestra muerte. avemariaii(1984)","archivo": "/resucito/src/index.html?canto=avemariaii(1984)"},</v>
      </c>
    </row>
    <row r="31" spans="2:9" x14ac:dyDescent="0.35">
      <c r="B31" s="26">
        <v>23</v>
      </c>
      <c r="C31" t="s">
        <v>975</v>
      </c>
      <c r="D31" t="str">
        <f>_xlfn.CONCAT("""",VLOOKUP(B31,'Index Web'!A$3:O$234,13,FALSE),"""",",")</f>
        <v>"babiloniacriminal",</v>
      </c>
      <c r="E31" t="str">
        <f>_xlfn.CONCAT("""titulo""",": ","""",VLOOKUP(B31,'Index Web'!A$3:L$234,3,FALSE),"""",",")</f>
        <v>"titulo": "Babilonia criminal",</v>
      </c>
      <c r="F31" t="str">
        <f>_xlfn.CONCAT("""salmo""",": ","""",VLOOKUP(B31,'Index Web'!A$3:L$234,4,FALSE),"""",",")</f>
        <v>"salmo": "Salmo 137 (136)",</v>
      </c>
      <c r="G31" t="str">
        <f>_xlfn.CONCAT("""letra""",": ","""",Table46[[#This Row],[Pg]],"|",VLOOKUP(B31,'Index Web'!A$3:O$234,15,FALSE)," ",VLOOKUP(B31,'Index Web'!A$3:O$234,13,FALSE),"""",",")</f>
        <v>"letra": "23|junto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babiloniacriminal",</v>
      </c>
      <c r="H31" t="str">
        <f>_xlfn.CONCAT("""archivo""",": ","""/resucito/src/index.html?canto=",VLOOKUP(B31,'Index Web'!A$3:N$234,13,FALSE),"""","}," )</f>
        <v>"archivo": "/resucito/src/index.html?canto=babiloniacriminal"},</v>
      </c>
      <c r="I31" t="str">
        <f>_xlfn.CONCAT(Table46[[#This Row],[id]:[URL]])</f>
        <v>{"id":"babiloniacriminal","titulo": "Babilonia criminal","salmo": "Salmo 137 (136)","letra": "23|junto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babiloniacriminal","archivo": "/resucito/src/index.html?canto=babiloniacriminal"},</v>
      </c>
    </row>
    <row r="32" spans="2:9" x14ac:dyDescent="0.35">
      <c r="B32" s="25">
        <v>24</v>
      </c>
      <c r="C32" t="s">
        <v>975</v>
      </c>
      <c r="D32" t="str">
        <f>_xlfn.CONCAT("""",VLOOKUP(B32,'Index Web'!A$3:O$234,13,FALSE),"""",",")</f>
        <v>"balaam",</v>
      </c>
      <c r="E32" t="str">
        <f>_xlfn.CONCAT("""titulo""",": ","""",VLOOKUP(B32,'Index Web'!A$3:L$234,3,FALSE),"""",",")</f>
        <v>"titulo": "Balaam",</v>
      </c>
      <c r="F32" t="str">
        <f>_xlfn.CONCAT("""salmo""",": ","""",VLOOKUP(B32,'Index Web'!A$3:L$234,4,FALSE),"""",",")</f>
        <v>"salmo": "Nm 23,7-24",</v>
      </c>
      <c r="G32" t="str">
        <f>_xlfn.CONCAT("""letra""",": ","""",Table46[[#This Row],[Pg]],"|",VLOOKUP(B32,'Index Web'!A$3:O$234,15,FALSE)," ",VLOOKUP(B32,'Index Web'!A$3:O$234,13,FALSE),"""",",")</f>
        <v>"letra": "24|balaam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balaam",</v>
      </c>
      <c r="H32" t="str">
        <f>_xlfn.CONCAT("""archivo""",": ","""/resucito/src/index.html?canto=",VLOOKUP(B32,'Index Web'!A$3:N$234,13,FALSE),"""","}," )</f>
        <v>"archivo": "/resucito/src/index.html?canto=balaam"},</v>
      </c>
      <c r="I32" t="str">
        <f>_xlfn.CONCAT(Table46[[#This Row],[id]:[URL]])</f>
        <v>{"id":"balaam","titulo": "Balaam","salmo": "Nm 23,7-24","letra": "24|balaam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balaam","archivo": "/resucito/src/index.html?canto=balaam"},</v>
      </c>
    </row>
    <row r="33" spans="2:9" x14ac:dyDescent="0.35">
      <c r="B33" s="26">
        <v>25</v>
      </c>
      <c r="C33" t="s">
        <v>975</v>
      </c>
      <c r="D33" t="str">
        <f>_xlfn.CONCAT("""",VLOOKUP(B33,'Index Web'!A$3:O$234,13,FALSE),"""",",")</f>
        <v>"bendecirealsenorentodotiempo",</v>
      </c>
      <c r="E33" t="str">
        <f>_xlfn.CONCAT("""titulo""",": ","""",VLOOKUP(B33,'Index Web'!A$3:L$234,3,FALSE),"""",",")</f>
        <v>"titulo": "Bendeciré al Señor en todo tiempo",</v>
      </c>
      <c r="F33" t="str">
        <f>_xlfn.CONCAT("""salmo""",": ","""",VLOOKUP(B33,'Index Web'!A$3:L$234,4,FALSE),"""",",")</f>
        <v>"salmo": "Salmo 34 (33)",</v>
      </c>
      <c r="G33" t="str">
        <f>_xlfn.CONCAT("""letra""",": ","""",Table46[[#This Row],[Pg]],"|",VLOOKUP(B33,'Index Web'!A$3:O$234,15,FALSE)," ",VLOOKUP(B33,'Index Web'!A$3:O$234,13,FALSE),"""",",")</f>
        <v>"letra": "25|bendeciré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bendecirealsenorentodotiempo",</v>
      </c>
      <c r="H33" t="str">
        <f>_xlfn.CONCAT("""archivo""",": ","""/resucito/src/index.html?canto=",VLOOKUP(B33,'Index Web'!A$3:N$234,13,FALSE),"""","}," )</f>
        <v>"archivo": "/resucito/src/index.html?canto=bendecirealsenorentodotiempo"},</v>
      </c>
      <c r="I33" t="str">
        <f>_xlfn.CONCAT(Table46[[#This Row],[id]:[URL]])</f>
        <v>{"id":"bendecirealsenorentodotiempo","titulo": "Bendeciré al Señor en todo tiempo","salmo": "Salmo 34 (33)","letra": "25|bendeciré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bendecirealsenorentodotiempo","archivo": "/resucito/src/index.html?canto=bendecirealsenorentodotiempo"},</v>
      </c>
    </row>
    <row r="34" spans="2:9" x14ac:dyDescent="0.35">
      <c r="B34" s="25">
        <v>26</v>
      </c>
      <c r="C34" t="s">
        <v>975</v>
      </c>
      <c r="D34" t="str">
        <f>_xlfn.CONCAT("""",VLOOKUP(B34,'Index Web'!A$3:O$234,13,FALSE),"""",",")</f>
        <v>"bendicealmamiaayahveh",</v>
      </c>
      <c r="E34" t="str">
        <f>_xlfn.CONCAT("""titulo""",": ","""",VLOOKUP(B34,'Index Web'!A$3:L$234,3,FALSE),"""",",")</f>
        <v>"titulo": "Bendice, alma mía, a Yahveh",</v>
      </c>
      <c r="F34" t="str">
        <f>_xlfn.CONCAT("""salmo""",": ","""",VLOOKUP(B34,'Index Web'!A$3:L$234,4,FALSE),"""",",")</f>
        <v>"salmo": "Salmo 103 (102)",</v>
      </c>
      <c r="G34" t="str">
        <f>_xlfn.CONCAT("""letra""",": ","""",Table46[[#This Row],[Pg]],"|",VLOOKUP(B34,'Index Web'!A$3:O$234,15,FALSE)," ",VLOOKUP(B34,'Index Web'!A$3:O$234,13,FALSE),"""",",")</f>
        <v>"letra": "26|bendice,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bendicealmamiaayahveh",</v>
      </c>
      <c r="H34" t="str">
        <f>_xlfn.CONCAT("""archivo""",": ","""/resucito/src/index.html?canto=",VLOOKUP(B34,'Index Web'!A$3:N$234,13,FALSE),"""","}," )</f>
        <v>"archivo": "/resucito/src/index.html?canto=bendicealmamiaayahveh"},</v>
      </c>
      <c r="I34" t="str">
        <f>_xlfn.CONCAT(Table46[[#This Row],[id]:[URL]])</f>
        <v>{"id":"bendicealmamiaayahveh","titulo": "Bendice, alma mía, a Yahveh","salmo": "Salmo 103 (102)","letra": "26|bendice,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bendicealmamiaayahveh","archivo": "/resucito/src/index.html?canto=bendicealmamiaayahveh"},</v>
      </c>
    </row>
    <row r="35" spans="2:9" x14ac:dyDescent="0.35">
      <c r="B35" s="27">
        <v>183</v>
      </c>
      <c r="C35" t="s">
        <v>975</v>
      </c>
      <c r="D35" t="str">
        <f>_xlfn.CONCAT("""",VLOOKUP(B35,'Index Web'!A$3:O$234,13,FALSE),"""",",")</f>
        <v>"bendiciondelagua",</v>
      </c>
      <c r="E35" t="str">
        <f>_xlfn.CONCAT("""titulo""",": ","""",VLOOKUP(B35,'Index Web'!A$3:L$234,3,FALSE),"""",",")</f>
        <v>"titulo": "Bendición del agua",</v>
      </c>
      <c r="F35" t="str">
        <f>_xlfn.CONCAT("""salmo""",": ","""",VLOOKUP(B35,'Index Web'!A$3:L$234,4,FALSE),"""",",")</f>
        <v>"salmo": "De la liturgia bautismal de la Vigilia Pascual",</v>
      </c>
      <c r="G35" t="str">
        <f>_xlfn.CONCAT("""letra""",": ","""",Table46[[#This Row],[Pg]],"|",VLOOKUP(B35,'Index Web'!A$3:O$234,15,FALSE)," ",VLOOKUP(B35,'Index Web'!A$3:O$234,13,FALSE),"""",",")</f>
        <v>"letra": "183|bendición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bendiciondelagua",</v>
      </c>
      <c r="H35" t="str">
        <f>_xlfn.CONCAT("""archivo""",": ","""/resucito/src/index.html?canto=",VLOOKUP(B35,'Index Web'!A$3:N$234,13,FALSE),"""","}," )</f>
        <v>"archivo": "/resucito/src/index.html?canto=bendiciondelagua"},</v>
      </c>
      <c r="I35" t="str">
        <f>_xlfn.CONCAT(Table46[[#This Row],[id]:[URL]])</f>
        <v>{"id":"bendiciondelagua","titulo": "Bendición del agua","salmo": "De la liturgia bautismal de la Vigilia Pascual","letra": "183|bendición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bendiciondelagua","archivo": "/resucito/src/index.html?canto=bendiciondelagua"},</v>
      </c>
    </row>
    <row r="36" spans="2:9" x14ac:dyDescent="0.35">
      <c r="B36" s="25">
        <v>27</v>
      </c>
      <c r="C36" t="s">
        <v>975</v>
      </c>
      <c r="D36" t="str">
        <f>_xlfn.CONCAT("""",VLOOKUP(B36,'Index Web'!A$3:O$234,13,FALSE),"""",",")</f>
        <v>"benditaerestumaria",</v>
      </c>
      <c r="E36" t="str">
        <f>_xlfn.CONCAT("""titulo""",": ","""",VLOOKUP(B36,'Index Web'!A$3:L$234,3,FALSE),"""",",")</f>
        <v>"titulo": "Bendita eres tú, María",</v>
      </c>
      <c r="F36" t="str">
        <f>_xlfn.CONCAT("""salmo""",": ","""",VLOOKUP(B36,'Index Web'!A$3:L$234,4,FALSE),"""",",")</f>
        <v>"salmo": "Lucas 1,42-45",</v>
      </c>
      <c r="G36" t="str">
        <f>_xlfn.CONCAT("""letra""",": ","""",Table46[[#This Row],[Pg]],"|",VLOOKUP(B36,'Index Web'!A$3:O$234,15,FALSE)," ",VLOOKUP(B36,'Index Web'!A$3:O$234,13,FALSE),"""",",")</f>
        <v>"letra": "27|bendita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porque apenas he sentido tu voz  a maría, bendita maría  benditaerestumaria",</v>
      </c>
      <c r="H36" t="str">
        <f>_xlfn.CONCAT("""archivo""",": ","""/resucito/src/index.html?canto=",VLOOKUP(B36,'Index Web'!A$3:N$234,13,FALSE),"""","}," )</f>
        <v>"archivo": "/resucito/src/index.html?canto=benditaerestumaria"},</v>
      </c>
      <c r="I36" t="str">
        <f>_xlfn.CONCAT(Table46[[#This Row],[id]:[URL]])</f>
        <v>{"id":"benditaerestumaria","titulo": "Bendita eres tú, María","salmo": "Lucas 1,42-45","letra": "27|bendita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porque apenas he sentido tu voz  a maría, bendita maría  benditaerestumaria","archivo": "/resucito/src/index.html?canto=benditaerestumaria"},</v>
      </c>
    </row>
    <row r="37" spans="2:9" x14ac:dyDescent="0.35">
      <c r="B37" s="26">
        <v>28</v>
      </c>
      <c r="C37" t="s">
        <v>975</v>
      </c>
      <c r="D37" t="str">
        <f>_xlfn.CONCAT("""",VLOOKUP(B37,'Index Web'!A$3:O$234,13,FALSE),"""",",")</f>
        <v>"benditoeressenor",</v>
      </c>
      <c r="E37" t="str">
        <f>_xlfn.CONCAT("""titulo""",": ","""",VLOOKUP(B37,'Index Web'!A$3:L$234,3,FALSE),"""",",")</f>
        <v>"titulo": "Bendito eres, Señor ",</v>
      </c>
      <c r="F37" t="str">
        <f>_xlfn.CONCAT("""salmo""",": ","""",VLOOKUP(B37,'Index Web'!A$3:L$234,4,FALSE),"""",",")</f>
        <v>"salmo": "Daniel 3,52-57",</v>
      </c>
      <c r="G37" t="str">
        <f>_xlfn.CONCAT("""letra""",": ","""",Table46[[#This Row],[Pg]],"|",VLOOKUP(B37,'Index Web'!A$3:O$234,15,FALSE)," ",VLOOKUP(B37,'Index Web'!A$3:O$234,13,FALSE),"""",",")</f>
        <v>"letra": "28|bendito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c bendito eres sobre el trono, sobre el trono de tu reino: a a ti gloria y alabanza  dn 3,52-57 c bendito entre querubines, tú, que sondeas los abismos: a. a ti gloria y alabanza   bendito eres, señor, en la bóveda del cielo. a. a ti honor y alabanza, a ti gloria por los siglos. c criaturas todas del señor, a. bendecid al señor.  ensalzadlo con himnos por los siglos, a. ensalzadlo con himnos por los siglos. benditoeressenor",</v>
      </c>
      <c r="H37" t="str">
        <f>_xlfn.CONCAT("""archivo""",": ","""/resucito/src/index.html?canto=",VLOOKUP(B37,'Index Web'!A$3:N$234,13,FALSE),"""","}," )</f>
        <v>"archivo": "/resucito/src/index.html?canto=benditoeressenor"},</v>
      </c>
      <c r="I37" t="str">
        <f>_xlfn.CONCAT(Table46[[#This Row],[id]:[URL]])</f>
        <v>{"id":"benditoeressenor","titulo": "Bendito eres, Señor ","salmo": "Daniel 3,52-57","letra": "28|bendito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c bendito eres sobre el trono, sobre el trono de tu reino: a a ti gloria y alabanza  dn 3,52-57 c bendito entre querubines, tú, que sondeas los abismos: a. a ti gloria y alabanza   bendito eres, señor, en la bóveda del cielo. a. a ti honor y alabanza, a ti gloria por los siglos. c criaturas todas del señor, a. bendecid al señor.  ensalzadlo con himnos por los siglos, a. ensalzadlo con himnos por los siglos. benditoeressenor","archivo": "/resucito/src/index.html?canto=benditoeressenor"},</v>
      </c>
    </row>
    <row r="38" spans="2:9" x14ac:dyDescent="0.35">
      <c r="B38" s="25">
        <v>29</v>
      </c>
      <c r="C38" t="s">
        <v>975</v>
      </c>
      <c r="D38" t="str">
        <f>_xlfn.CONCAT("""",VLOOKUP(B38,'Index Web'!A$3:O$234,13,FALSE),"""",",")</f>
        <v>"benditoseadios",</v>
      </c>
      <c r="E38" t="str">
        <f>_xlfn.CONCAT("""titulo""",": ","""",VLOOKUP(B38,'Index Web'!A$3:L$234,3,FALSE),"""",",")</f>
        <v>"titulo": "Bendito sea Dios",</v>
      </c>
      <c r="F38" t="str">
        <f>_xlfn.CONCAT("""salmo""",": ","""",VLOOKUP(B38,'Index Web'!A$3:L$234,4,FALSE),"""",",")</f>
        <v>"salmo": "Efesios 1,3-13",</v>
      </c>
      <c r="G38" t="str">
        <f>_xlfn.CONCAT("""letra""",": ","""",Table46[[#This Row],[Pg]],"|",VLOOKUP(B38,'Index Web'!A$3:O$234,15,FALSE)," ",VLOOKUP(B38,'Index Web'!A$3:O$234,13,FALSE),"""",",")</f>
        <v>"letra": "29|bendito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en él tenemos la redención, el perdón de los pecados, según la riqueza de su amor, para que en la plenitud de los tiempos cristo sea todo en todos. a. para ser alabanza  a. bendito sea Dios   en él también nosotros, tras haber escucha palabra de la verdad, la buena nueva de nuestra salvación, fuimos sellados con el espíritu santo, garantía de nuestra resurrección. a. para ser alabanza  benditoseadios",</v>
      </c>
      <c r="H38" t="str">
        <f>_xlfn.CONCAT("""archivo""",": ","""/resucito/src/index.html?canto=",VLOOKUP(B38,'Index Web'!A$3:N$234,13,FALSE),"""","}," )</f>
        <v>"archivo": "/resucito/src/index.html?canto=benditoseadios"},</v>
      </c>
      <c r="I38" t="str">
        <f>_xlfn.CONCAT(Table46[[#This Row],[id]:[URL]])</f>
        <v>{"id":"benditoseadios","titulo": "Bendito sea Dios","salmo": "Efesios 1,3-13","letra": "29|bendito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en él tenemos la redención, el perdón de los pecados, según la riqueza de su amor, para que en la plenitud de los tiempos cristo sea todo en todos. a. para ser alabanza  a. bendito sea Dios   en él también nosotros, tras haber escucha palabra de la verdad, la buena nueva de nuestra salvación, fuimos sellados con el espíritu santo, garantía de nuestra resurrección. a. para ser alabanza  benditoseadios","archivo": "/resucito/src/index.html?canto=benditoseadios"},</v>
      </c>
    </row>
    <row r="39" spans="2:9" x14ac:dyDescent="0.35">
      <c r="B39" s="26">
        <v>30</v>
      </c>
      <c r="C39" t="s">
        <v>975</v>
      </c>
      <c r="D39" t="str">
        <f>_xlfn.CONCAT("""",VLOOKUP(B39,'Index Web'!A$3:O$234,13,FALSE),"""",",")</f>
        <v>"benedictus",</v>
      </c>
      <c r="E39" t="str">
        <f>_xlfn.CONCAT("""titulo""",": ","""",VLOOKUP(B39,'Index Web'!A$3:L$234,3,FALSE),"""",",")</f>
        <v>"titulo": "Benedictus ",</v>
      </c>
      <c r="F39" t="str">
        <f>_xlfn.CONCAT("""salmo""",": ","""",VLOOKUP(B39,'Index Web'!A$3:L$234,4,FALSE),"""",",")</f>
        <v>"salmo": "Lucas 1,67-80",</v>
      </c>
      <c r="G39" t="str">
        <f>_xlfn.CONCAT("""letra""",": ","""",Table46[[#This Row],[Pg]],"|",VLOOKUP(B39,'Index Web'!A$3:O$234,15,FALSE)," ",VLOOKUP(B39,'Index Web'!A$3:O$234,13,FALSE),"""",",")</f>
        <v>"letra": "30|benedictus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benedictus",</v>
      </c>
      <c r="H39" t="str">
        <f>_xlfn.CONCAT("""archivo""",": ","""/resucito/src/index.html?canto=",VLOOKUP(B39,'Index Web'!A$3:N$234,13,FALSE),"""","}," )</f>
        <v>"archivo": "/resucito/src/index.html?canto=benedictus"},</v>
      </c>
      <c r="I39" t="str">
        <f>_xlfn.CONCAT(Table46[[#This Row],[id]:[URL]])</f>
        <v>{"id":"benedictus","titulo": "Benedictus ","salmo": "Lucas 1,67-80","letra": "30|benedictus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benedictus","archivo": "/resucito/src/index.html?canto=benedictus"},</v>
      </c>
    </row>
    <row r="40" spans="2:9" x14ac:dyDescent="0.35">
      <c r="B40" s="25">
        <v>31</v>
      </c>
      <c r="C40" t="s">
        <v>975</v>
      </c>
      <c r="D40" t="str">
        <f>_xlfn.CONCAT("""",VLOOKUP(B40,'Index Web'!A$3:O$234,13,FALSE),"""",",")</f>
        <v>"cantadadios",</v>
      </c>
      <c r="E40" t="str">
        <f>_xlfn.CONCAT("""titulo""",": ","""",VLOOKUP(B40,'Index Web'!A$3:L$234,3,FALSE),"""",",")</f>
        <v>"titulo": "Cantad a Dios ",</v>
      </c>
      <c r="F40" t="str">
        <f>_xlfn.CONCAT("""salmo""",": ","""",VLOOKUP(B40,'Index Web'!A$3:L$234,4,FALSE),"""",",")</f>
        <v>"salmo": "Salmo 67 (68) 2.4-7",</v>
      </c>
      <c r="G40" t="str">
        <f>_xlfn.CONCAT("""letra""",": ","""",Table46[[#This Row],[Pg]],"|",VLOOKUP(B40,'Index Web'!A$3:O$234,15,FALSE)," ",VLOOKUP(B40,'Index Web'!A$3:O$234,13,FALSE),"""",",")</f>
        <v>"letra": "31|cantad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cantadadios",</v>
      </c>
      <c r="H40" t="str">
        <f>_xlfn.CONCAT("""archivo""",": ","""/resucito/src/index.html?canto=",VLOOKUP(B40,'Index Web'!A$3:N$234,13,FALSE),"""","}," )</f>
        <v>"archivo": "/resucito/src/index.html?canto=cantadadios"},</v>
      </c>
      <c r="I40" t="str">
        <f>_xlfn.CONCAT(Table46[[#This Row],[id]:[URL]])</f>
        <v>{"id":"cantadadios","titulo": "Cantad a Dios ","salmo": "Salmo 67 (68) 2.4-7","letra": "31|cantad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cantadadios","archivo": "/resucito/src/index.html?canto=cantadadios"},</v>
      </c>
    </row>
    <row r="41" spans="2:9" x14ac:dyDescent="0.35">
      <c r="B41" s="26">
        <v>32</v>
      </c>
      <c r="C41" t="s">
        <v>975</v>
      </c>
      <c r="D41" t="str">
        <f>_xlfn.CONCAT("""",VLOOKUP(B41,'Index Web'!A$3:O$234,13,FALSE),"""",",")</f>
        <v>"cantadalsenor",</v>
      </c>
      <c r="E41" t="str">
        <f>_xlfn.CONCAT("""titulo""",": ","""",VLOOKUP(B41,'Index Web'!A$3:L$234,3,FALSE),"""",",")</f>
        <v>"titulo": "Cantad al Señor",</v>
      </c>
      <c r="F41" t="str">
        <f>_xlfn.CONCAT("""salmo""",": ","""",VLOOKUP(B41,'Index Web'!A$3:L$234,4,FALSE),"""",",")</f>
        <v>"salmo": "Salmo 117 (116)",</v>
      </c>
      <c r="G41" t="str">
        <f>_xlfn.CONCAT("""letra""",": ","""",Table46[[#This Row],[Pg]],"|",VLOOKUP(B41,'Index Web'!A$3:O$234,15,FALSE)," ",VLOOKUP(B41,'Index Web'!A$3:O$234,13,FALSE),"""",",")</f>
        <v>"letra": "32|cantad al señor sal 117 (116) cantad al señor, pueblos todos de la tierra, naciones, dadle gloria.  porque grande es su amor hacia nosotros, es eterna su misericordia, naciones, dadle gloria. a. cantad al señor   porque firme es su amor hacia nosotros, su fidelidad dura por siempre, naciones, dadle gloria. cantadalsenor",</v>
      </c>
      <c r="H41" t="str">
        <f>_xlfn.CONCAT("""archivo""",": ","""/resucito/src/index.html?canto=",VLOOKUP(B41,'Index Web'!A$3:N$234,13,FALSE),"""","}," )</f>
        <v>"archivo": "/resucito/src/index.html?canto=cantadalsenor"},</v>
      </c>
      <c r="I41" t="str">
        <f>_xlfn.CONCAT(Table46[[#This Row],[id]:[URL]])</f>
        <v>{"id":"cantadalsenor","titulo": "Cantad al Señor","salmo": "Salmo 117 (116)","letra": "32|cantad al señor sal 117 (116) cantad al señor, pueblos todos de la tierra, naciones, dadle gloria.  porque grande es su amor hacia nosotros, es eterna su misericordia, naciones, dadle gloria. a. cantad al señor   porque firme es su amor hacia nosotros, su fidelidad dura por siempre, naciones, dadle gloria. cantadalsenor","archivo": "/resucito/src/index.html?canto=cantadalsenor"},</v>
      </c>
    </row>
    <row r="42" spans="2:9" x14ac:dyDescent="0.35">
      <c r="B42" s="25">
        <v>33</v>
      </c>
      <c r="C42" t="s">
        <v>975</v>
      </c>
      <c r="D42" t="str">
        <f>_xlfn.CONCAT("""",VLOOKUP(B42,'Index Web'!A$3:O$234,13,FALSE),"""",",")</f>
        <v>"canticodelostresjovenes",</v>
      </c>
      <c r="E42" t="str">
        <f>_xlfn.CONCAT("""titulo""",": ","""",VLOOKUP(B42,'Index Web'!A$3:L$234,3,FALSE),"""",",")</f>
        <v>"titulo": "Cántico de los tres jóvenes ",</v>
      </c>
      <c r="F42" t="str">
        <f>_xlfn.CONCAT("""salmo""",": ","""",VLOOKUP(B42,'Index Web'!A$3:L$234,4,FALSE),"""",",")</f>
        <v>"salmo": "Daniel 3,57-58",</v>
      </c>
      <c r="G42" t="str">
        <f>_xlfn.CONCAT("""letra""",": ","""",Table46[[#This Row],[Pg]],"|",VLOOKUP(B42,'Index Web'!A$3:O$234,15,FALSE)," ",VLOOKUP(B42,'Index Web'!A$3:O$234,13,FALSE),"""",",")</f>
        <v>"letra": "33|cántico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canticodelostresjovenes",</v>
      </c>
      <c r="H42" t="str">
        <f>_xlfn.CONCAT("""archivo""",": ","""/resucito/src/index.html?canto=",VLOOKUP(B42,'Index Web'!A$3:N$234,13,FALSE),"""","}," )</f>
        <v>"archivo": "/resucito/src/index.html?canto=canticodelostresjovenes"},</v>
      </c>
      <c r="I42" t="str">
        <f>_xlfn.CONCAT(Table46[[#This Row],[id]:[URL]])</f>
        <v>{"id":"canticodelostresjovenes","titulo": "Cántico de los tres jóvenes ","salmo": "Daniel 3,57-58","letra": "33|cántico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canticodelostresjovenes","archivo": "/resucito/src/index.html?canto=canticodelostresjovenes"},</v>
      </c>
    </row>
    <row r="43" spans="2:9" x14ac:dyDescent="0.35">
      <c r="B43" s="26">
        <v>34</v>
      </c>
      <c r="C43" t="s">
        <v>975</v>
      </c>
      <c r="D43" t="str">
        <f>_xlfn.CONCAT("""",VLOOKUP(B43,'Index Web'!A$3:O$234,13,FALSE),"""",",")</f>
        <v>"cantodemoises",</v>
      </c>
      <c r="E43" t="str">
        <f>_xlfn.CONCAT("""titulo""",": ","""",VLOOKUP(B43,'Index Web'!A$3:L$234,3,FALSE),"""",",")</f>
        <v>"titulo": "Canto de Moisés",</v>
      </c>
      <c r="F43" t="str">
        <f>_xlfn.CONCAT("""salmo""",": ","""",VLOOKUP(B43,'Index Web'!A$3:L$234,4,FALSE),"""",",")</f>
        <v>"salmo": "Éxodo 15,1-18",</v>
      </c>
      <c r="G43" t="str">
        <f>_xlfn.CONCAT("""letra""",": ","""",Table46[[#This Row],[Pg]],"|",VLOOKUP(B43,'Index Web'!A$3:O$234,15,FALSE)," ",VLOOKUP(B43,'Index Web'!A$3:O$234,13,FALSE),"""",",")</f>
        <v>"letra": "34|canto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cantodemoises",</v>
      </c>
      <c r="H43" t="str">
        <f>_xlfn.CONCAT("""archivo""",": ","""/resucito/src/index.html?canto=",VLOOKUP(B43,'Index Web'!A$3:N$234,13,FALSE),"""","}," )</f>
        <v>"archivo": "/resucito/src/index.html?canto=cantodemoises"},</v>
      </c>
      <c r="I43" t="str">
        <f>_xlfn.CONCAT(Table46[[#This Row],[id]:[URL]])</f>
        <v>{"id":"cantodemoises","titulo": "Canto de Moisés","salmo": "Éxodo 15,1-18","letra": "34|canto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cantodemoises","archivo": "/resucito/src/index.html?canto=cantodemoises"},</v>
      </c>
    </row>
    <row r="44" spans="2:9" x14ac:dyDescent="0.35">
      <c r="B44" s="25">
        <v>35</v>
      </c>
      <c r="C44" t="s">
        <v>975</v>
      </c>
      <c r="D44" t="str">
        <f>_xlfn.CONCAT("""",VLOOKUP(B44,'Index Web'!A$3:O$234,13,FALSE),"""",",")</f>
        <v>"caritaschristiurgetnos",</v>
      </c>
      <c r="E44" t="str">
        <f>_xlfn.CONCAT("""titulo""",": ","""",VLOOKUP(B44,'Index Web'!A$3:L$234,3,FALSE),"""",",")</f>
        <v>"titulo": "Caritas Christi urget nos",</v>
      </c>
      <c r="F44" t="str">
        <f>_xlfn.CONCAT("""salmo""",": ","""",VLOOKUP(B44,'Index Web'!A$3:L$234,4,FALSE),"""",",")</f>
        <v>"salmo": "2ª Corintios 5,14.15.17.21",</v>
      </c>
      <c r="G44" t="str">
        <f>_xlfn.CONCAT("""letra""",": ","""",Table46[[#This Row],[Pg]],"|",VLOOKUP(B44,'Index Web'!A$3:O$234,15,FALSE)," ",VLOOKUP(B44,'Index Web'!A$3:O$234,13,FALSE),"""",",")</f>
        <v>"letra": "35|caritas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caritaschristiurgetnos",</v>
      </c>
      <c r="H44" t="str">
        <f>_xlfn.CONCAT("""archivo""",": ","""/resucito/src/index.html?canto=",VLOOKUP(B44,'Index Web'!A$3:N$234,13,FALSE),"""","}," )</f>
        <v>"archivo": "/resucito/src/index.html?canto=caritaschristiurgetnos"},</v>
      </c>
      <c r="I44" t="str">
        <f>_xlfn.CONCAT(Table46[[#This Row],[id]:[URL]])</f>
        <v>{"id":"caritaschristiurgetnos","titulo": "Caritas Christi urget nos","salmo": "2ª Corintios 5,14.15.17.21","letra": "35|caritas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caritaschristiurgetnos","archivo": "/resucito/src/index.html?canto=caritaschristiurgetnos"},</v>
      </c>
    </row>
    <row r="45" spans="2:9" x14ac:dyDescent="0.35">
      <c r="B45" s="26">
        <v>36</v>
      </c>
      <c r="C45" t="s">
        <v>975</v>
      </c>
      <c r="D45" t="str">
        <f>_xlfn.CONCAT("""",VLOOKUP(B45,'Index Web'!A$3:O$234,13,FALSE),"""",",")</f>
        <v>"carmen63",</v>
      </c>
      <c r="E45" t="str">
        <f>_xlfn.CONCAT("""titulo""",": ","""",VLOOKUP(B45,'Index Web'!A$3:L$234,3,FALSE),"""",",")</f>
        <v>"titulo": "Carmen 63",</v>
      </c>
      <c r="F45" t="str">
        <f>_xlfn.CONCAT("""salmo""",": ","""",VLOOKUP(B45,'Index Web'!A$3:L$234,4,FALSE),"""",",")</f>
        <v>"salmo": "(Rabindranath Tagore)*",</v>
      </c>
      <c r="G45" t="str">
        <f>_xlfn.CONCAT("""letra""",": ","""",Table46[[#This Row],[Pg]],"|",VLOOKUP(B45,'Index Web'!A$3:O$234,15,FALSE)," ",VLOOKUP(B45,'Index Web'!A$3:O$234,13,FALSE),"""",",")</f>
        <v>"letra": "36|están rotas mis ataduras, pagadas mis deudas, mis puertas de par en par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¡me voy a todas partes! a. ¡ganaré mi reino  carmen63",</v>
      </c>
      <c r="H45" t="str">
        <f>_xlfn.CONCAT("""archivo""",": ","""/resucito/src/index.html?canto=",VLOOKUP(B45,'Index Web'!A$3:N$234,13,FALSE),"""","}," )</f>
        <v>"archivo": "/resucito/src/index.html?canto=carmen63"},</v>
      </c>
      <c r="I45" t="str">
        <f>_xlfn.CONCAT(Table46[[#This Row],[id]:[URL]])</f>
        <v>{"id":"carmen63","titulo": "Carmen 63","salmo": "(Rabindranath Tagore)*","letra": "36|están rotas mis ataduras, pagadas mis deudas, mis puertas de par en par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¡me voy a todas partes! a. ¡ganaré mi reino  carmen63","archivo": "/resucito/src/index.html?canto=carmen63"},</v>
      </c>
    </row>
    <row r="46" spans="2:9" x14ac:dyDescent="0.35">
      <c r="B46" s="29">
        <v>185</v>
      </c>
      <c r="C46" t="s">
        <v>975</v>
      </c>
      <c r="D46" t="str">
        <f>_xlfn.CONCAT("""",VLOOKUP(B46,'Index Web'!A$3:O$234,13,FALSE),"""",",")</f>
        <v>"celebracionpenitencial(bendicionpenitencial)",</v>
      </c>
      <c r="E46" t="str">
        <f>_xlfn.CONCAT("""titulo""",": ","""",VLOOKUP(B46,'Index Web'!A$3:L$234,3,FALSE),"""",",")</f>
        <v>"titulo": "Celebración penitencial (bendición penitencial )",</v>
      </c>
      <c r="F46" t="str">
        <f>_xlfn.CONCAT("""salmo""",": ","""",VLOOKUP(B46,'Index Web'!A$3:L$234,4,FALSE),"""",",")</f>
        <v>"salmo": "Acción de gracias",</v>
      </c>
      <c r="G46" t="str">
        <f>_xlfn.CONCAT("""letra""",": ","""",Table46[[#This Row],[Pg]],"|",VLOOKUP(B46,'Index Web'!A$3:O$234,15,FALSE)," ",VLOOKUP(B46,'Index Web'!A$3:O$234,13,FALSE),"""",",")</f>
        <v>"letra": "185|celebracion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celebracionpenitencial(bendicionpenitencial)",</v>
      </c>
      <c r="H46" t="str">
        <f>_xlfn.CONCAT("""archivo""",": ","""/resucito/src/index.html?canto=",VLOOKUP(B46,'Index Web'!A$3:N$234,13,FALSE),"""","}," )</f>
        <v>"archivo": "/resucito/src/index.html?canto=celebracionpenitencial(bendicionpenitencial)"},</v>
      </c>
      <c r="I46" t="str">
        <f>_xlfn.CONCAT(Table46[[#This Row],[id]:[URL]])</f>
        <v>{"id":"celebracionpenitencial(bendicionpenitencial)","titulo": "Celebración penitencial (bendición penitencial )","salmo": "Acción de gracias","letra": "185|celebracion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celebracionpenitencial(bendicionpenitencial)","archivo": "/resucito/src/index.html?canto=celebracionpenitencial(bendicionpenitencial)"},</v>
      </c>
    </row>
    <row r="47" spans="2:9" x14ac:dyDescent="0.35">
      <c r="B47" s="26">
        <v>37</v>
      </c>
      <c r="C47" t="s">
        <v>975</v>
      </c>
      <c r="D47" t="str">
        <f>_xlfn.CONCAT("""",VLOOKUP(B47,'Index Web'!A$3:O$234,13,FALSE),"""",",")</f>
        <v>"comocondenadosamuerte",</v>
      </c>
      <c r="E47" t="str">
        <f>_xlfn.CONCAT("""titulo""",": ","""",VLOOKUP(B47,'Index Web'!A$3:L$234,3,FALSE),"""",",")</f>
        <v>"titulo": "Como condenados a muerte ",</v>
      </c>
      <c r="F47" t="str">
        <f>_xlfn.CONCAT("""salmo""",": ","""",VLOOKUP(B47,'Index Web'!A$3:L$234,4,FALSE),"""",",")</f>
        <v>"salmo": "1ª Corintios 4,9-13",</v>
      </c>
      <c r="G47" t="str">
        <f>_xlfn.CONCAT("""letra""",": ","""",Table46[[#This Row],[Pg]],"|",VLOOKUP(B47,'Index Web'!A$3:O$234,15,FALSE)," ",VLOOKUP(B47,'Index Web'!A$3:O$234,13,FALSE),"""",",")</f>
        <v>"letra": "37|como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a. hemos venido a ser .. comocondenadosamuerte",</v>
      </c>
      <c r="H47" t="str">
        <f>_xlfn.CONCAT("""archivo""",": ","""/resucito/src/index.html?canto=",VLOOKUP(B47,'Index Web'!A$3:N$234,13,FALSE),"""","}," )</f>
        <v>"archivo": "/resucito/src/index.html?canto=comocondenadosamuerte"},</v>
      </c>
      <c r="I47" t="str">
        <f>_xlfn.CONCAT(Table46[[#This Row],[id]:[URL]])</f>
        <v>{"id":"comocondenadosamuerte","titulo": "Como condenados a muerte ","salmo": "1ª Corintios 4,9-13","letra": "37|como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a. hemos venido a ser .. comocondenadosamuerte","archivo": "/resucito/src/index.html?canto=comocondenadosamuerte"},</v>
      </c>
    </row>
    <row r="48" spans="2:9" x14ac:dyDescent="0.35">
      <c r="B48" s="24">
        <v>239</v>
      </c>
      <c r="C48" t="s">
        <v>975</v>
      </c>
      <c r="D48" t="str">
        <f>_xlfn.CONCAT("""",VLOOKUP(B48,'Index Web'!A$3:O$234,13,FALSE),"""",",")</f>
        <v>"comodestilalamiel",</v>
      </c>
      <c r="E48" t="str">
        <f>_xlfn.CONCAT("""titulo""",": ","""",VLOOKUP(B48,'Index Web'!A$3:L$234,3,FALSE),"""",",")</f>
        <v>"titulo": "Como destila la miel",</v>
      </c>
      <c r="F48" t="str">
        <f>_xlfn.CONCAT("""salmo""",": ","""",VLOOKUP(B48,'Index Web'!A$3:L$234,4,FALSE),"""",",")</f>
        <v>"salmo": "Oda XL de Salomón",</v>
      </c>
      <c r="G48" t="str">
        <f>_xlfn.CONCAT("""letra""",": ","""",Table46[[#This Row],[Pg]],"|",VLOOKUP(B48,'Index Web'!A$3:O$234,15,FALSE)," ",VLOOKUP(B48,'Index Web'!A$3:O$234,13,FALSE),"""",",")</f>
        <v>"letra": "239|como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comodestilalamiel",</v>
      </c>
      <c r="H48" t="str">
        <f>_xlfn.CONCAT("""archivo""",": ","""/resucito/src/index.html?canto=",VLOOKUP(B48,'Index Web'!A$3:N$234,13,FALSE),"""","}," )</f>
        <v>"archivo": "/resucito/src/index.html?canto=comodestilalamiel"},</v>
      </c>
      <c r="I48" t="str">
        <f>_xlfn.CONCAT(Table46[[#This Row],[id]:[URL]])</f>
        <v>{"id":"comodestilalamiel","titulo": "Como destila la miel","salmo": "Oda XL de Salomón","letra": "239|como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comodestilalamiel","archivo": "/resucito/src/index.html?canto=comodestilalamiel"},</v>
      </c>
    </row>
    <row r="49" spans="2:9" x14ac:dyDescent="0.35">
      <c r="B49" s="30">
        <v>221</v>
      </c>
      <c r="C49" t="s">
        <v>975</v>
      </c>
      <c r="D49" t="str">
        <f>_xlfn.CONCAT("""",VLOOKUP(B49,'Index Web'!A$3:O$234,13,FALSE),"""",",")</f>
        <v>"comoelimpulsoquesientelaira",</v>
      </c>
      <c r="E49" t="str">
        <f>_xlfn.CONCAT("""titulo""",": ","""",VLOOKUP(B49,'Index Web'!A$3:L$234,3,FALSE),"""",",")</f>
        <v>"titulo": "Como el impulso que siente la ira",</v>
      </c>
      <c r="F49" t="str">
        <f>_xlfn.CONCAT("""salmo""",": ","""",VLOOKUP(B49,'Index Web'!A$3:L$234,4,FALSE),"""",",")</f>
        <v>"salmo": "Oda VII de Salomón",</v>
      </c>
      <c r="G49" t="str">
        <f>_xlfn.CONCAT("""letra""",": ","""",Table46[[#This Row],[Pg]],"|",VLOOKUP(B49,'Index Web'!A$3:O$234,15,FALSE)," ",VLOOKUP(B49,'Index Web'!A$3:O$234,13,FALSE),"""",",")</f>
        <v>"letra": "221|como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te hiciste como yo para que te recibiera, en el aspecto como yo para que de ti me revistiera, y así no tuviera miedo al encontrarte, a ti, el inmortal, la plenitud de los tiempos. 2  a. tú eres el camino ..    comoelimpulsoquesientelaira",</v>
      </c>
      <c r="H49" t="str">
        <f>_xlfn.CONCAT("""archivo""",": ","""/resucito/src/index.html?canto=",VLOOKUP(B49,'Index Web'!A$3:N$234,13,FALSE),"""","}," )</f>
        <v>"archivo": "/resucito/src/index.html?canto=comoelimpulsoquesientelaira"},</v>
      </c>
      <c r="I49" t="str">
        <f>_xlfn.CONCAT(Table46[[#This Row],[id]:[URL]])</f>
        <v>{"id":"comoelimpulsoquesientelaira","titulo": "Como el impulso que siente la ira","salmo": "Oda VII de Salomón","letra": "221|como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te hiciste como yo para que te recibiera, en el aspecto como yo para que de ti me revistiera, y así no tuviera miedo al encontrarte, a ti, el inmortal, la plenitud de los tiempos. 2  a. tú eres el camino ..    comoelimpulsoquesientelaira","archivo": "/resucito/src/index.html?canto=comoelimpulsoquesientelaira"},</v>
      </c>
    </row>
    <row r="50" spans="2:9" x14ac:dyDescent="0.35">
      <c r="B50" s="25">
        <v>38</v>
      </c>
      <c r="C50" t="s">
        <v>975</v>
      </c>
      <c r="D50" t="str">
        <f>_xlfn.CONCAT("""",VLOOKUP(B50,'Index Web'!A$3:O$234,13,FALSE),"""",",")</f>
        <v>"comoesmaravilloso",</v>
      </c>
      <c r="E50" t="str">
        <f>_xlfn.CONCAT("""titulo""",": ","""",VLOOKUP(B50,'Index Web'!A$3:L$234,3,FALSE),"""",",")</f>
        <v>"titulo": "Cómo es maravilloso",</v>
      </c>
      <c r="F50" t="str">
        <f>_xlfn.CONCAT("""salmo""",": ","""",VLOOKUP(B50,'Index Web'!A$3:L$234,4,FALSE),"""",",")</f>
        <v>"salmo": "Salmo 133 (132)",</v>
      </c>
      <c r="G50" t="str">
        <f>_xlfn.CONCAT("""letra""",": ","""",Table46[[#This Row],[Pg]],"|",VLOOKUP(B50,'Index Web'!A$3:O$234,15,FALSE)," ",VLOOKUP(B50,'Index Web'!A$3:O$234,13,FALSE),"""",",")</f>
        <v>"letra": "38|cómo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comoesmaravilloso",</v>
      </c>
      <c r="H50" t="str">
        <f>_xlfn.CONCAT("""archivo""",": ","""/resucito/src/index.html?canto=",VLOOKUP(B50,'Index Web'!A$3:N$234,13,FALSE),"""","}," )</f>
        <v>"archivo": "/resucito/src/index.html?canto=comoesmaravilloso"},</v>
      </c>
      <c r="I50" t="str">
        <f>_xlfn.CONCAT(Table46[[#This Row],[id]:[URL]])</f>
        <v>{"id":"comoesmaravilloso","titulo": "Cómo es maravilloso","salmo": "Salmo 133 (132)","letra": "38|cómo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comoesmaravilloso","archivo": "/resucito/src/index.html?canto=comoesmaravilloso"},</v>
      </c>
    </row>
    <row r="51" spans="2:9" x14ac:dyDescent="0.35">
      <c r="B51" s="26">
        <v>39</v>
      </c>
      <c r="C51" t="s">
        <v>975</v>
      </c>
      <c r="D51" t="str">
        <f>_xlfn.CONCAT("""",VLOOKUP(B51,'Index Web'!A$3:O$234,13,FALSE),"""",",")</f>
        <v>"comolacierva",</v>
      </c>
      <c r="E51" t="str">
        <f>_xlfn.CONCAT("""titulo""",": ","""",VLOOKUP(B51,'Index Web'!A$3:L$234,3,FALSE),"""",",")</f>
        <v>"titulo": "Como la cierva",</v>
      </c>
      <c r="F51" t="str">
        <f>_xlfn.CONCAT("""salmo""",": ","""",VLOOKUP(B51,'Index Web'!A$3:L$234,4,FALSE),"""",",")</f>
        <v>"salmo": "Salmo 42-43 (41-42)",</v>
      </c>
      <c r="G51" t="str">
        <f>_xlfn.CONCAT("""letra""",": ","""",Table46[[#This Row],[Pg]],"|",VLOOKUP(B51,'Index Web'!A$3:O$234,15,FALSE)," ",VLOOKUP(B51,'Index Web'!A$3:O$234,13,FALSE),"""",",")</f>
        <v>"letra": "39|como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a. espera en Dios  c porque él, él es tu salvación  a. espera en Dios  comolacierva",</v>
      </c>
      <c r="H51" t="str">
        <f>_xlfn.CONCAT("""archivo""",": ","""/resucito/src/index.html?canto=",VLOOKUP(B51,'Index Web'!A$3:N$234,13,FALSE),"""","}," )</f>
        <v>"archivo": "/resucito/src/index.html?canto=comolacierva"},</v>
      </c>
      <c r="I51" t="str">
        <f>_xlfn.CONCAT(Table46[[#This Row],[id]:[URL]])</f>
        <v>{"id":"comolacierva","titulo": "Como la cierva","salmo": "Salmo 42-43 (41-42)","letra": "39|como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a. espera en Dios  c porque él, él es tu salvación  a. espera en Dios  comolacierva","archivo": "/resucito/src/index.html?canto=comolacierva"},</v>
      </c>
    </row>
    <row r="52" spans="2:9" x14ac:dyDescent="0.35">
      <c r="B52" s="28">
        <v>240</v>
      </c>
      <c r="C52" t="s">
        <v>975</v>
      </c>
      <c r="D52" t="str">
        <f>_xlfn.CONCAT("""",VLOOKUP(B52,'Index Web'!A$3:O$234,13,FALSE),"""",",")</f>
        <v>"comolirioentreloscardos",</v>
      </c>
      <c r="E52" t="str">
        <f>_xlfn.CONCAT("""titulo""",": ","""",VLOOKUP(B52,'Index Web'!A$3:L$234,3,FALSE),"""",",")</f>
        <v>"titulo": "Como lirio entre los cardos ",</v>
      </c>
      <c r="F52" t="str">
        <f>_xlfn.CONCAT("""salmo""",": ","""",VLOOKUP(B52,'Index Web'!A$3:L$234,4,FALSE),"""",",")</f>
        <v>"salmo": "Cantar de los cantares 1,13ss ",</v>
      </c>
      <c r="G52" t="str">
        <f>_xlfn.CONCAT("""letra""",": ","""",Table46[[#This Row],[Pg]],"|",VLOOKUP(B52,'Index Web'!A$3:O$234,15,FALSE)," ",VLOOKUP(B52,'Index Web'!A$3:O$234,13,FALSE),"""",",")</f>
        <v>"letra": "240|como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comolirioentreloscardos",</v>
      </c>
      <c r="H52" t="str">
        <f>_xlfn.CONCAT("""archivo""",": ","""/resucito/src/index.html?canto=",VLOOKUP(B52,'Index Web'!A$3:N$234,13,FALSE),"""","}," )</f>
        <v>"archivo": "/resucito/src/index.html?canto=comolirioentreloscardos"},</v>
      </c>
      <c r="I52" t="str">
        <f>_xlfn.CONCAT(Table46[[#This Row],[id]:[URL]])</f>
        <v>{"id":"comolirioentreloscardos","titulo": "Como lirio entre los cardos ","salmo": "Cantar de los cantares 1,13ss ","letra": "240|como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comolirioentreloscardos","archivo": "/resucito/src/index.html?canto=comolirioentreloscardos"},</v>
      </c>
    </row>
    <row r="53" spans="2:9" x14ac:dyDescent="0.35">
      <c r="B53" s="26">
        <v>40</v>
      </c>
      <c r="C53" t="s">
        <v>975</v>
      </c>
      <c r="D53" t="str">
        <f>_xlfn.CONCAT("""",VLOOKUP(B53,'Index Web'!A$3:O$234,13,FALSE),"""",",")</f>
        <v>"comoovejaqueve",</v>
      </c>
      <c r="E53" t="str">
        <f>_xlfn.CONCAT("""titulo""",": ","""",VLOOKUP(B53,'Index Web'!A$3:L$234,3,FALSE),"""",",")</f>
        <v>"titulo": "Como oveja que ve",</v>
      </c>
      <c r="F53" t="str">
        <f>_xlfn.CONCAT("""salmo""",": ","""",VLOOKUP(B53,'Index Web'!A$3:L$234,4,FALSE),"""",",")</f>
        <v>"salmo": "Kontáklon (Romano el Meloda)",</v>
      </c>
      <c r="G53" t="str">
        <f>_xlfn.CONCAT("""letra""",": ","""",Table46[[#This Row],[Pg]],"|",VLOOKUP(B53,'Index Web'!A$3:O$234,15,FALSE)," ",VLOOKUP(B53,'Index Web'!A$3:O$234,13,FALSE),"""",",")</f>
        <v>"letra": "40|como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de tu vida?  ¡háblame: no pases, te ruego, sin hablarme, hijo mío, hijo mío y Dios mío! a. ¡hijo mío, hijo mío y Dios mío! comoovejaqueve",</v>
      </c>
      <c r="H53" t="str">
        <f>_xlfn.CONCAT("""archivo""",": ","""/resucito/src/index.html?canto=",VLOOKUP(B53,'Index Web'!A$3:N$234,13,FALSE),"""","}," )</f>
        <v>"archivo": "/resucito/src/index.html?canto=comoovejaqueve"},</v>
      </c>
      <c r="I53" t="str">
        <f>_xlfn.CONCAT(Table46[[#This Row],[id]:[URL]])</f>
        <v>{"id":"comoovejaqueve","titulo": "Como oveja que ve","salmo": "Kontáklon (Romano el Meloda)","letra": "40|como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de tu vida?  ¡háblame: no pases, te ruego, sin hablarme, hijo mío, hijo mío y Dios mío! a. ¡hijo mío, hijo mío y Dios mío! comoovejaqueve","archivo": "/resucito/src/index.html?canto=comoovejaqueve"},</v>
      </c>
    </row>
    <row r="54" spans="2:9" x14ac:dyDescent="0.35">
      <c r="B54" s="25">
        <v>41</v>
      </c>
      <c r="C54" t="s">
        <v>975</v>
      </c>
      <c r="D54" t="str">
        <f>_xlfn.CONCAT("""",VLOOKUP(B54,'Index Web'!A$3:O$234,13,FALSE),"""",",")</f>
        <v>"consoladamipueblo",</v>
      </c>
      <c r="E54" t="str">
        <f>_xlfn.CONCAT("""titulo""",": ","""",VLOOKUP(B54,'Index Web'!A$3:L$234,3,FALSE),"""",",")</f>
        <v>"titulo": "Consolad a mi pueblo",</v>
      </c>
      <c r="F54" t="str">
        <f>_xlfn.CONCAT("""salmo""",": ","""",VLOOKUP(B54,'Index Web'!A$3:L$234,4,FALSE),"""",",")</f>
        <v>"salmo": "Isaías 40,1-11 - Melodía hebraica ",</v>
      </c>
      <c r="G54" t="str">
        <f>_xlfn.CONCAT("""letra""",": ","""",Table46[[#This Row],[Pg]],"|",VLOOKUP(B54,'Index Web'!A$3:O$234,15,FALSE)," ",VLOOKUP(B54,'Index Web'!A$3:O$234,13,FALSE),"""",",")</f>
        <v>"letra": "41|consolad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consoladamipueblo",</v>
      </c>
      <c r="H54" t="str">
        <f>_xlfn.CONCAT("""archivo""",": ","""/resucito/src/index.html?canto=",VLOOKUP(B54,'Index Web'!A$3:N$234,13,FALSE),"""","}," )</f>
        <v>"archivo": "/resucito/src/index.html?canto=consoladamipueblo"},</v>
      </c>
      <c r="I54" t="str">
        <f>_xlfn.CONCAT(Table46[[#This Row],[id]:[URL]])</f>
        <v>{"id":"consoladamipueblo","titulo": "Consolad a mi pueblo","salmo": "Isaías 40,1-11 - Melodía hebraica ","letra": "41|consolad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consoladamipueblo","archivo": "/resucito/src/index.html?canto=consoladamipueblo"},</v>
      </c>
    </row>
    <row r="55" spans="2:9" x14ac:dyDescent="0.35">
      <c r="B55" s="27">
        <v>186</v>
      </c>
      <c r="C55" t="s">
        <v>975</v>
      </c>
      <c r="D55" t="str">
        <f>_xlfn.CONCAT("""",VLOOKUP(B55,'Index Web'!A$3:O$234,13,FALSE),"""",",")</f>
        <v>"corderodedios",</v>
      </c>
      <c r="E55" t="str">
        <f>_xlfn.CONCAT("""titulo""",": ","""",VLOOKUP(B55,'Index Web'!A$3:L$234,3,FALSE),"""",",")</f>
        <v>"titulo": "Cordero de Dios",</v>
      </c>
      <c r="F55" t="str">
        <f>_xlfn.CONCAT("""salmo""",": ","""",VLOOKUP(B55,'Index Web'!A$3:L$234,4,FALSE),"""",",")</f>
        <v>"salmo": "Después de la consagración",</v>
      </c>
      <c r="G55" t="str">
        <f>_xlfn.CONCAT("""letra""",": ","""",Table46[[#This Row],[Pg]],"|",VLOOKUP(B55,'Index Web'!A$3:O$234,15,FALSE)," ",VLOOKUP(B55,'Index Web'!A$3:O$234,13,FALSE),"""",",")</f>
        <v>"letra": "186|cordero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corderodedios",</v>
      </c>
      <c r="H55" t="str">
        <f>_xlfn.CONCAT("""archivo""",": ","""/resucito/src/index.html?canto=",VLOOKUP(B55,'Index Web'!A$3:N$234,13,FALSE),"""","}," )</f>
        <v>"archivo": "/resucito/src/index.html?canto=corderodedios"},</v>
      </c>
      <c r="I55" t="str">
        <f>_xlfn.CONCAT(Table46[[#This Row],[id]:[URL]])</f>
        <v>{"id":"corderodedios","titulo": "Cordero de Dios","salmo": "Después de la consagración","letra": "186|cordero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corderodedios","archivo": "/resucito/src/index.html?canto=corderodedios"},</v>
      </c>
    </row>
    <row r="56" spans="2:9" x14ac:dyDescent="0.35">
      <c r="B56" s="29">
        <v>187</v>
      </c>
      <c r="C56" t="s">
        <v>975</v>
      </c>
      <c r="D56" t="str">
        <f>_xlfn.CONCAT("""",VLOOKUP(B56,'Index Web'!A$3:O$234,13,FALSE),"""",",")</f>
        <v>"credo",</v>
      </c>
      <c r="E56" t="str">
        <f>_xlfn.CONCAT("""titulo""",": ","""",VLOOKUP(B56,'Index Web'!A$3:L$234,3,FALSE),"""",",")</f>
        <v>"titulo": "Credo",</v>
      </c>
      <c r="F56" t="str">
        <f>_xlfn.CONCAT("""salmo""",": ","""",VLOOKUP(B56,'Index Web'!A$3:L$234,4,FALSE),"""",",")</f>
        <v>"salmo": "Símbolo Apostólico",</v>
      </c>
      <c r="G56" t="str">
        <f>_xlfn.CONCAT("""letra""",": ","""",Table46[[#This Row],[Pg]],"|",VLOOKUP(B56,'Index Web'!A$3:O$234,15,FALSE)," ",VLOOKUP(B56,'Index Web'!A$3:O$234,13,FALSE),"""",",")</f>
        <v>"letra": "187|creo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v>
      </c>
      <c r="H56" t="str">
        <f>_xlfn.CONCAT("""archivo""",": ","""/resucito/src/index.html?canto=",VLOOKUP(B56,'Index Web'!A$3:N$234,13,FALSE),"""","}," )</f>
        <v>"archivo": "/resucito/src/index.html?canto=credo"},</v>
      </c>
      <c r="I56" t="str">
        <f>_xlfn.CONCAT(Table46[[#This Row],[id]:[URL]])</f>
        <v>{"id":"credo","titulo": "Credo","salmo": "Símbolo Apostólico","letra": "187|creo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credo","archivo": "/resucito/src/index.html?canto=credo"},</v>
      </c>
    </row>
    <row r="57" spans="2:9" x14ac:dyDescent="0.35">
      <c r="B57" s="26">
        <v>42</v>
      </c>
      <c r="C57" t="s">
        <v>975</v>
      </c>
      <c r="D57" t="str">
        <f>_xlfn.CONCAT("""",VLOOKUP(B57,'Index Web'!A$3:O$234,13,FALSE),"""",",")</f>
        <v>"cristoeslaluz",</v>
      </c>
      <c r="E57" t="str">
        <f>_xlfn.CONCAT("""titulo""",": ","""",VLOOKUP(B57,'Index Web'!A$3:L$234,3,FALSE),"""",",")</f>
        <v>"titulo": "Cristo es la luz",</v>
      </c>
      <c r="F57" t="str">
        <f>_xlfn.CONCAT("""salmo""",": ","""",VLOOKUP(B57,'Index Web'!A$3:L$234,4,FALSE),"""",",")</f>
        <v>"salmo": "Himno - Juan 8,12; 14,6",</v>
      </c>
      <c r="G57" t="str">
        <f>_xlfn.CONCAT("""letra""",": ","""",Table46[[#This Row],[Pg]],"|",VLOOKUP(B57,'Index Web'!A$3:O$234,15,FALSE)," ",VLOOKUP(B57,'Index Web'!A$3:O$234,13,FALSE),"""",",")</f>
        <v>"letra": "42|cristo es la luz juan 8,12; 14,6 cristo es la luz. él es la salvación cristo es el camino. cristo es la verdad. cristo es la vida. cristoeslaluz",</v>
      </c>
      <c r="H57" t="str">
        <f>_xlfn.CONCAT("""archivo""",": ","""/resucito/src/index.html?canto=",VLOOKUP(B57,'Index Web'!A$3:N$234,13,FALSE),"""","}," )</f>
        <v>"archivo": "/resucito/src/index.html?canto=cristoeslaluz"},</v>
      </c>
      <c r="I57" t="str">
        <f>_xlfn.CONCAT(Table46[[#This Row],[id]:[URL]])</f>
        <v>{"id":"cristoeslaluz","titulo": "Cristo es la luz","salmo": "Himno - Juan 8,12; 14,6","letra": "42|cristo es la luz juan 8,12; 14,6 cristo es la luz. él es la salvación cristo es el camino. cristo es la verdad. cristo es la vida. cristoeslaluz","archivo": "/resucito/src/index.html?canto=cristoeslaluz"},</v>
      </c>
    </row>
    <row r="58" spans="2:9" x14ac:dyDescent="0.35">
      <c r="B58" s="31">
        <v>222</v>
      </c>
      <c r="C58" t="s">
        <v>975</v>
      </c>
      <c r="D58" t="str">
        <f>_xlfn.CONCAT("""",VLOOKUP(B58,'Index Web'!A$3:O$234,13,FALSE),"""",",")</f>
        <v>"cuandodormia",</v>
      </c>
      <c r="E58" t="str">
        <f>_xlfn.CONCAT("""titulo""",": ","""",VLOOKUP(B58,'Index Web'!A$3:L$234,3,FALSE),"""",",")</f>
        <v>"titulo": "Cuando dormía",</v>
      </c>
      <c r="F58" t="str">
        <f>_xlfn.CONCAT("""salmo""",": ","""",VLOOKUP(B58,'Index Web'!A$3:L$234,4,FALSE),"""",",")</f>
        <v>"salmo": "Cantar de los Cantares 5,2ss ",</v>
      </c>
      <c r="G58" t="str">
        <f>_xlfn.CONCAT("""letra""",": ","""",Table46[[#This Row],[Pg]],"|",VLOOKUP(B58,'Index Web'!A$3:O$234,15,FALSE)," ",VLOOKUP(B58,'Index Web'!A$3:O$234,13,FALSE),"""",",")</f>
        <v>"letra": "222|cuando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c ¡ay, si tú fueras mi hermano, te podría besar, al encontrarte en la puerta! a. os conjuro.. cuandodormia",</v>
      </c>
      <c r="H58" t="str">
        <f>_xlfn.CONCAT("""archivo""",": ","""/resucito/src/index.html?canto=",VLOOKUP(B58,'Index Web'!A$3:N$234,13,FALSE),"""","}," )</f>
        <v>"archivo": "/resucito/src/index.html?canto=cuandodormia"},</v>
      </c>
      <c r="I58" t="str">
        <f>_xlfn.CONCAT(Table46[[#This Row],[id]:[URL]])</f>
        <v>{"id":"cuandodormia","titulo": "Cuando dormía","salmo": "Cantar de los Cantares 5,2ss ","letra": "222|cuando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c ¡ay, si tú fueras mi hermano, te podría besar, al encontrarte en la puerta! a. os conjuro.. cuandodormia","archivo": "/resucito/src/index.html?canto=cuandodormia"},</v>
      </c>
    </row>
    <row r="59" spans="2:9" x14ac:dyDescent="0.35">
      <c r="B59" s="26">
        <v>43</v>
      </c>
      <c r="C59" t="s">
        <v>975</v>
      </c>
      <c r="D59" t="str">
        <f>_xlfn.CONCAT("""",VLOOKUP(B59,'Index Web'!A$3:O$234,13,FALSE),"""",",")</f>
        <v>"cuandoelsenor",</v>
      </c>
      <c r="E59" t="str">
        <f>_xlfn.CONCAT("""titulo""",": ","""",VLOOKUP(B59,'Index Web'!A$3:L$234,3,FALSE),"""",",")</f>
        <v>"titulo": "Cuando el Señor ",</v>
      </c>
      <c r="F59" t="str">
        <f>_xlfn.CONCAT("""salmo""",": ","""",VLOOKUP(B59,'Index Web'!A$3:L$234,4,FALSE),"""",",")</f>
        <v>"salmo": "Salmo 126 (125)",</v>
      </c>
      <c r="G59" t="str">
        <f>_xlfn.CONCAT("""letra""",": ","""",Table46[[#This Row],[Pg]],"|",VLOOKUP(B59,'Index Web'!A$3:O$234,15,FALSE)," ",VLOOKUP(B59,'Index Web'!A$3:O$234,13,FALSE),"""",",")</f>
        <v>"letra": "43|cuando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cuandoelsenor",</v>
      </c>
      <c r="H59" t="str">
        <f>_xlfn.CONCAT("""archivo""",": ","""/resucito/src/index.html?canto=",VLOOKUP(B59,'Index Web'!A$3:N$234,13,FALSE),"""","}," )</f>
        <v>"archivo": "/resucito/src/index.html?canto=cuandoelsenor"},</v>
      </c>
      <c r="I59" t="str">
        <f>_xlfn.CONCAT(Table46[[#This Row],[id]:[URL]])</f>
        <v>{"id":"cuandoelsenor","titulo": "Cuando el Señor ","salmo": "Salmo 126 (125)","letra": "43|cuando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cuandoelsenor","archivo": "/resucito/src/index.html?canto=cuandoelsenor"},</v>
      </c>
    </row>
    <row r="60" spans="2:9" x14ac:dyDescent="0.35">
      <c r="B60" s="25">
        <v>44</v>
      </c>
      <c r="C60" t="s">
        <v>975</v>
      </c>
      <c r="D60" t="str">
        <f>_xlfn.CONCAT("""",VLOOKUP(B60,'Index Web'!A$3:O$234,13,FALSE),"""",",")</f>
        <v>"cuandoisraelsaliodeegipto",</v>
      </c>
      <c r="E60" t="str">
        <f>_xlfn.CONCAT("""titulo""",": ","""",VLOOKUP(B60,'Index Web'!A$3:L$234,3,FALSE),"""",",")</f>
        <v>"titulo": "Cuando Israel salió de Egipto",</v>
      </c>
      <c r="F60" t="str">
        <f>_xlfn.CONCAT("""salmo""",": ","""",VLOOKUP(B60,'Index Web'!A$3:L$234,4,FALSE),"""",",")</f>
        <v>"salmo": "Salmo 114 (113)",</v>
      </c>
      <c r="G60" t="str">
        <f>_xlfn.CONCAT("""letra""",": ","""",Table46[[#This Row],[Pg]],"|",VLOOKUP(B60,'Index Web'!A$3:O$234,15,FALSE)," ",VLOOKUP(B60,'Index Web'!A$3:O$234,13,FALSE),"""",",")</f>
        <v>"letra": "44|cuando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cuandoisraelsaliodeegipto",</v>
      </c>
      <c r="H60" t="str">
        <f>_xlfn.CONCAT("""archivo""",": ","""/resucito/src/index.html?canto=",VLOOKUP(B60,'Index Web'!A$3:N$234,13,FALSE),"""","}," )</f>
        <v>"archivo": "/resucito/src/index.html?canto=cuandoisraelsaliodeegipto"},</v>
      </c>
      <c r="I60" t="str">
        <f>_xlfn.CONCAT(Table46[[#This Row],[id]:[URL]])</f>
        <v>{"id":"cuandoisraelsaliodeegipto","titulo": "Cuando Israel salió de Egipto","salmo": "Salmo 114 (113)","letra": "44|cuando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cuandoisraelsaliodeegipto","archivo": "/resucito/src/index.html?canto=cuandoisraelsaliodeegipto"},</v>
      </c>
    </row>
    <row r="61" spans="2:9" x14ac:dyDescent="0.35">
      <c r="B61" s="26">
        <v>45</v>
      </c>
      <c r="C61" t="s">
        <v>975</v>
      </c>
      <c r="D61" t="str">
        <f>_xlfn.CONCAT("""",VLOOKUP(B61,'Index Web'!A$3:O$234,13,FALSE),"""",",")</f>
        <v>"dayenu",</v>
      </c>
      <c r="E61" t="str">
        <f>_xlfn.CONCAT("""titulo""",": ","""",VLOOKUP(B61,'Index Web'!A$3:L$234,3,FALSE),"""",",")</f>
        <v>"titulo": "Dayenú",</v>
      </c>
      <c r="F61" t="str">
        <f>_xlfn.CONCAT("""salmo""",": ","""",VLOOKUP(B61,'Index Web'!A$3:L$234,4,FALSE),"""",",")</f>
        <v>"salmo": "De la Hagadá de Pésaj hebrea",</v>
      </c>
      <c r="G61" t="str">
        <f>_xlfn.CONCAT("""letra""",": ","""",Table46[[#This Row],[Pg]],"|",VLOOKUP(B61,'Index Web'!A$3:O$234,15,FALSE)," ",VLOOKUP(B61,'Index Web'!A$3:O$234,13,FALSE),"""",",")</f>
        <v>"letra": "45|dayenú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c si nos hubiera librado de todos los ídolos y no nos hubiera dado todas sus riquezas: a eso nos habría bastado  c si nos hubiera dado todas sus riquezas y no hubiera abierto el mar para nosotros: a eso nos habría bastado   si hubiera abierto el mar para nosotros y no hubiera hundido a nuestros opresores: a. eso nos habría bastado  c si hubiera hundido a nuestros opresores y no nos hubiera abierto un camino en el desierto: a eso nos habría bastado   si nos hubiera abierto un camino en el desierto y no nos hubiera nutrido con el pan de la vida: a eso nos habría bastado  c si nos hubiera nutrido con el pan de la vida y no nos hubiera dado el día del señor: a. eso nos habría bastado   si nos hubiera dado el día del señor y no nos hubiera sellado una nueva alianza: a. eso nos habría bastado  c si hubiera hecho con nosotros una nueva alianza y no nos hubiera hecho entrar en su iglesia: a. eso nos habría bastado  c si nos hubiera hecho entrar en su iglesia y no hubiera construido en nosotros su templo: a. eso nos habría bastado  si hubiera construido en nosotros su templo y no lo hubiera llenado de su santo espíritu: a. eso nos habría bastado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v>
      </c>
      <c r="H61" t="str">
        <f>_xlfn.CONCAT("""archivo""",": ","""/resucito/src/index.html?canto=",VLOOKUP(B61,'Index Web'!A$3:N$234,13,FALSE),"""","}," )</f>
        <v>"archivo": "/resucito/src/index.html?canto=dayenu"},</v>
      </c>
      <c r="I61" t="str">
        <f>_xlfn.CONCAT(Table46[[#This Row],[id]:[URL]])</f>
        <v>{"id":"dayenu","titulo": "Dayenú","salmo": "De la Hagadá de Pésaj hebrea","letra": "45|dayenú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c si nos hubiera librado de todos los ídolos y no nos hubiera dado todas sus riquezas: a eso nos habría bastado  c si nos hubiera dado todas sus riquezas y no hubiera abierto el mar para nosotros: a eso nos habría bastado   si hubiera abierto el mar para nosotros y no hubiera hundido a nuestros opresores: a. eso nos habría bastado  c si hubiera hundido a nuestros opresores y no nos hubiera abierto un camino en el desierto: a eso nos habría bastado   si nos hubiera abierto un camino en el desierto y no nos hubiera nutrido con el pan de la vida: a eso nos habría bastado  c si nos hubiera nutrido con el pan de la vida y no nos hubiera dado el día del señor: a. eso nos habría bastado   si nos hubiera dado el día del señor y no nos hubiera sellado una nueva alianza: a. eso nos habría bastado  c si hubiera hecho con nosotros una nueva alianza y no nos hubiera hecho entrar en su iglesia: a. eso nos habría bastado  c si nos hubiera hecho entrar en su iglesia y no hubiera construido en nosotros su templo: a. eso nos habría bastado  si hubiera construido en nosotros su templo y no lo hubiera llenado de su santo espíritu: a. eso nos habría bastado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dayenu","archivo": "/resucito/src/index.html?canto=dayenu"},</v>
      </c>
    </row>
    <row r="62" spans="2:9" x14ac:dyDescent="0.35">
      <c r="B62" s="25">
        <v>47</v>
      </c>
      <c r="C62" t="s">
        <v>975</v>
      </c>
      <c r="D62" t="str">
        <f>_xlfn.CONCAT("""",VLOOKUP(B62,'Index Web'!A$3:O$234,13,FALSE),"""",",")</f>
        <v>"deprofundis",</v>
      </c>
      <c r="E62" t="str">
        <f>_xlfn.CONCAT("""titulo""",": ","""",VLOOKUP(B62,'Index Web'!A$3:L$234,3,FALSE),"""",",")</f>
        <v>"titulo": "De Profundis",</v>
      </c>
      <c r="F62" t="str">
        <f>_xlfn.CONCAT("""salmo""",": ","""",VLOOKUP(B62,'Index Web'!A$3:L$234,4,FALSE),"""",",")</f>
        <v>"salmo": "Salmo 130 (129)",</v>
      </c>
      <c r="G62" t="str">
        <f>_xlfn.CONCAT("""letra""",": ","""",Table46[[#This Row],[Pg]],"|",VLOOKUP(B62,'Index Web'!A$3:O$234,15,FALSE)," ",VLOOKUP(B62,'Index Web'!A$3:O$234,13,FALSE),"""",",")</f>
        <v>"letra": "47|de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deprofundis",</v>
      </c>
      <c r="H62" t="str">
        <f>_xlfn.CONCAT("""archivo""",": ","""/resucito/src/index.html?canto=",VLOOKUP(B62,'Index Web'!A$3:N$234,13,FALSE),"""","}," )</f>
        <v>"archivo": "/resucito/src/index.html?canto=deprofundis"},</v>
      </c>
      <c r="I62" t="str">
        <f>_xlfn.CONCAT(Table46[[#This Row],[id]:[URL]])</f>
        <v>{"id":"deprofundis","titulo": "De Profundis","salmo": "Salmo 130 (129)","letra": "47|de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deprofundis","archivo": "/resucito/src/index.html?canto=deprofundis"},</v>
      </c>
    </row>
    <row r="63" spans="2:9" x14ac:dyDescent="0.35">
      <c r="B63" s="30">
        <v>223</v>
      </c>
      <c r="C63" t="s">
        <v>975</v>
      </c>
      <c r="D63" t="str">
        <f>_xlfn.CONCAT("""",VLOOKUP(B63,'Index Web'!A$3:O$234,13,FALSE),"""",",")</f>
        <v>"debora",</v>
      </c>
      <c r="E63" t="str">
        <f>_xlfn.CONCAT("""titulo""",": ","""",VLOOKUP(B63,'Index Web'!A$3:L$234,3,FALSE),"""",",")</f>
        <v>"titulo": "Débora",</v>
      </c>
      <c r="F63" t="str">
        <f>_xlfn.CONCAT("""salmo""",": ","""",VLOOKUP(B63,'Index Web'!A$3:L$234,4,FALSE),"""",",")</f>
        <v>"salmo": "Jueces 5",</v>
      </c>
      <c r="G63" t="str">
        <f>_xlfn.CONCAT("""letra""",": ","""",Table46[[#This Row],[Pg]],"|",VLOOKUP(B63,'Index Web'!A$3:O$234,15,FALSE)," ",VLOOKUP(B63,'Index Web'!A$3:O$234,13,FALSE),"""",",")</f>
        <v>"letra": "223|débora: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debora",</v>
      </c>
      <c r="H63" t="str">
        <f>_xlfn.CONCAT("""archivo""",": ","""/resucito/src/index.html?canto=",VLOOKUP(B63,'Index Web'!A$3:N$234,13,FALSE),"""","}," )</f>
        <v>"archivo": "/resucito/src/index.html?canto=debora"},</v>
      </c>
      <c r="I63" t="str">
        <f>_xlfn.CONCAT(Table46[[#This Row],[id]:[URL]])</f>
        <v>{"id":"debora","titulo": "Débora","salmo": "Jueces 5","letra": "223|débora: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debora","archivo": "/resucito/src/index.html?canto=debora"},</v>
      </c>
    </row>
    <row r="64" spans="2:9" x14ac:dyDescent="0.35">
      <c r="B64" s="25">
        <v>48</v>
      </c>
      <c r="C64" t="s">
        <v>975</v>
      </c>
      <c r="D64" t="str">
        <f>_xlfn.CONCAT("""",VLOOKUP(B64,'Index Web'!A$3:O$234,13,FALSE),"""",",")</f>
        <v>"decidlealosdecorazoncansado",</v>
      </c>
      <c r="E64" t="str">
        <f>_xlfn.CONCAT("""titulo""",": ","""",VLOOKUP(B64,'Index Web'!A$3:L$234,3,FALSE),"""",",")</f>
        <v>"titulo": "Decidle a los de corazón cansado",</v>
      </c>
      <c r="F64" t="str">
        <f>_xlfn.CONCAT("""salmo""",": ","""",VLOOKUP(B64,'Index Web'!A$3:L$234,4,FALSE),"""",",")</f>
        <v>"salmo": "Isaías 35,4ss",</v>
      </c>
      <c r="G64" t="str">
        <f>_xlfn.CONCAT("""letra""",": ","""",Table46[[#This Row],[Pg]],"|",VLOOKUP(B64,'Index Web'!A$3:O$234,15,FALSE)," ",VLOOKUP(B64,'Index Web'!A$3:O$234,13,FALSE),"""",",")</f>
        <v>"letra": "48|decidle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decidlealosdecorazoncansado",</v>
      </c>
      <c r="H64" t="str">
        <f>_xlfn.CONCAT("""archivo""",": ","""/resucito/src/index.html?canto=",VLOOKUP(B64,'Index Web'!A$3:N$234,13,FALSE),"""","}," )</f>
        <v>"archivo": "/resucito/src/index.html?canto=decidlealosdecorazoncansado"},</v>
      </c>
      <c r="I64" t="str">
        <f>_xlfn.CONCAT(Table46[[#This Row],[id]:[URL]])</f>
        <v>{"id":"decidlealosdecorazoncansado","titulo": "Decidle a los de corazón cansado","salmo": "Isaías 35,4ss","letra": "48|decidle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decidlealosdecorazoncansado","archivo": "/resucito/src/index.html?canto=decidlealosdecorazoncansado"},</v>
      </c>
    </row>
    <row r="65" spans="2:9" x14ac:dyDescent="0.35">
      <c r="B65" s="26">
        <v>49</v>
      </c>
      <c r="C65" t="s">
        <v>975</v>
      </c>
      <c r="D65" t="str">
        <f>_xlfn.CONCAT("""",VLOOKUP(B65,'Index Web'!A$3:O$234,13,FALSE),"""",",")</f>
        <v>"delantedelosangeles",</v>
      </c>
      <c r="E65" t="str">
        <f>_xlfn.CONCAT("""titulo""",": ","""",VLOOKUP(B65,'Index Web'!A$3:L$234,3,FALSE),"""",",")</f>
        <v>"titulo": "Delante de los ángeles ",</v>
      </c>
      <c r="F65" t="str">
        <f>_xlfn.CONCAT("""salmo""",": ","""",VLOOKUP(B65,'Index Web'!A$3:L$234,4,FALSE),"""",",")</f>
        <v>"salmo": "Salmo 138 (137)",</v>
      </c>
      <c r="G65" t="str">
        <f>_xlfn.CONCAT("""letra""",": ","""",Table46[[#This Row],[Pg]],"|",VLOOKUP(B65,'Index Web'!A$3:O$234,15,FALSE)," ",VLOOKUP(B65,'Index Web'!A$3:O$234,13,FALSE),"""",",")</f>
        <v>"letra": "49|delante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delantedelosangeles",</v>
      </c>
      <c r="H65" t="str">
        <f>_xlfn.CONCAT("""archivo""",": ","""/resucito/src/index.html?canto=",VLOOKUP(B65,'Index Web'!A$3:N$234,13,FALSE),"""","}," )</f>
        <v>"archivo": "/resucito/src/index.html?canto=delantedelosangeles"},</v>
      </c>
      <c r="I65" t="str">
        <f>_xlfn.CONCAT(Table46[[#This Row],[id]:[URL]])</f>
        <v>{"id":"delantedelosangeles","titulo": "Delante de los ángeles ","salmo": "Salmo 138 (137)","letra": "49|delante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delantedelosangeles","archivo": "/resucito/src/index.html?canto=delantedelosangeles"},</v>
      </c>
    </row>
    <row r="66" spans="2:9" x14ac:dyDescent="0.35">
      <c r="B66" s="25">
        <v>50</v>
      </c>
      <c r="C66" t="s">
        <v>975</v>
      </c>
      <c r="D66" t="str">
        <f>_xlfn.CONCAT("""",VLOOKUP(B66,'Index Web'!A$3:O$234,13,FALSE),"""",",")</f>
        <v>"diadereposo",</v>
      </c>
      <c r="E66" t="str">
        <f>_xlfn.CONCAT("""titulo""",": ","""",VLOOKUP(B66,'Index Web'!A$3:L$234,3,FALSE),"""",",")</f>
        <v>"titulo": "Día de reposo",</v>
      </c>
      <c r="F66" t="str">
        <f>_xlfn.CONCAT("""salmo""",": ","""",VLOOKUP(B66,'Index Web'!A$3:L$234,4,FALSE),"""",",")</f>
        <v>"salmo": "Juan 8,52",</v>
      </c>
      <c r="G66" t="str">
        <f>_xlfn.CONCAT("""letra""",": ","""",Table46[[#This Row],[Pg]],"|",VLOOKUP(B66,'Index Web'!A$3:O$234,15,FALSE)," ",VLOOKUP(B66,'Index Web'!A$3:O$234,13,FALSE),"""",",")</f>
        <v>"letra": "50|día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diadereposo",</v>
      </c>
      <c r="H66" t="str">
        <f>_xlfn.CONCAT("""archivo""",": ","""/resucito/src/index.html?canto=",VLOOKUP(B66,'Index Web'!A$3:N$234,13,FALSE),"""","}," )</f>
        <v>"archivo": "/resucito/src/index.html?canto=diadereposo"},</v>
      </c>
      <c r="I66" t="str">
        <f>_xlfn.CONCAT(Table46[[#This Row],[id]:[URL]])</f>
        <v>{"id":"diadereposo","titulo": "Día de reposo","salmo": "Juan 8,52","letra": "50|día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diadereposo","archivo": "/resucito/src/index.html?canto=diadereposo"},</v>
      </c>
    </row>
    <row r="67" spans="2:9" x14ac:dyDescent="0.35">
      <c r="B67" s="26">
        <v>51</v>
      </c>
      <c r="C67" t="s">
        <v>975</v>
      </c>
      <c r="D67" t="str">
        <f>_xlfn.CONCAT("""",VLOOKUP(B67,'Index Web'!A$3:O$234,13,FALSE),"""",",")</f>
        <v>"diceelsenoramisenor",</v>
      </c>
      <c r="E67" t="str">
        <f>_xlfn.CONCAT("""titulo""",": ","""",VLOOKUP(B67,'Index Web'!A$3:L$234,3,FALSE),"""",",")</f>
        <v>"titulo": "Dice el Señor a mi Señor",</v>
      </c>
      <c r="F67" t="str">
        <f>_xlfn.CONCAT("""salmo""",": ","""",VLOOKUP(B67,'Index Web'!A$3:L$234,4,FALSE),"""",",")</f>
        <v>"salmo": "Salmo 110 (109)",</v>
      </c>
      <c r="G67" t="str">
        <f>_xlfn.CONCAT("""letra""",": ","""",Table46[[#This Row],[Pg]],"|",VLOOKUP(B67,'Index Web'!A$3:O$234,15,FALSE)," ",VLOOKUP(B67,'Index Web'!A$3:O$234,13,FALSE),"""",",")</f>
        <v>"letra": "51|dice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diceelsenoramisenor",</v>
      </c>
      <c r="H67" t="str">
        <f>_xlfn.CONCAT("""archivo""",": ","""/resucito/src/index.html?canto=",VLOOKUP(B67,'Index Web'!A$3:N$234,13,FALSE),"""","}," )</f>
        <v>"archivo": "/resucito/src/index.html?canto=diceelsenoramisenor"},</v>
      </c>
      <c r="I67" t="str">
        <f>_xlfn.CONCAT(Table46[[#This Row],[id]:[URL]])</f>
        <v>{"id":"diceelsenoramisenor","titulo": "Dice el Señor a mi Señor","salmo": "Salmo 110 (109)","letra": "51|dice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diceelsenoramisenor","archivo": "/resucito/src/index.html?canto=diceelsenoramisenor"},</v>
      </c>
    </row>
    <row r="68" spans="2:9" x14ac:dyDescent="0.35">
      <c r="B68" s="25">
        <v>52</v>
      </c>
      <c r="C68" t="s">
        <v>975</v>
      </c>
      <c r="D68" t="str">
        <f>_xlfn.CONCAT("""",VLOOKUP(B68,'Index Web'!A$3:O$234,13,FALSE),"""",",")</f>
        <v>"dichosoelhombre",</v>
      </c>
      <c r="E68" t="str">
        <f>_xlfn.CONCAT("""titulo""",": ","""",VLOOKUP(B68,'Index Web'!A$3:L$234,3,FALSE),"""",",")</f>
        <v>"titulo": "Dichoso el hombre ",</v>
      </c>
      <c r="F68" t="str">
        <f>_xlfn.CONCAT("""salmo""",": ","""",VLOOKUP(B68,'Index Web'!A$3:L$234,4,FALSE),"""",",")</f>
        <v>"salmo": "Salmo 1",</v>
      </c>
      <c r="G68" t="str">
        <f>_xlfn.CONCAT("""letra""",": ","""",Table46[[#This Row],[Pg]],"|",VLOOKUP(B68,'Index Web'!A$3:O$234,15,FALSE)," ",VLOOKUP(B68,'Index Web'!A$3:O$234,13,FALSE),"""",",")</f>
        <v>"letra": "52|dichoso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dichosoelhombre",</v>
      </c>
      <c r="H68" t="str">
        <f>_xlfn.CONCAT("""archivo""",": ","""/resucito/src/index.html?canto=",VLOOKUP(B68,'Index Web'!A$3:N$234,13,FALSE),"""","}," )</f>
        <v>"archivo": "/resucito/src/index.html?canto=dichosoelhombre"},</v>
      </c>
      <c r="I68" t="str">
        <f>_xlfn.CONCAT(Table46[[#This Row],[id]:[URL]])</f>
        <v>{"id":"dichosoelhombre","titulo": "Dichoso el hombre ","salmo": "Salmo 1","letra": "52|dichoso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dichosoelhombre","archivo": "/resucito/src/index.html?canto=dichosoelhombre"},</v>
      </c>
    </row>
    <row r="69" spans="2:9" x14ac:dyDescent="0.35">
      <c r="B69" s="26">
        <v>53</v>
      </c>
      <c r="C69" t="s">
        <v>975</v>
      </c>
      <c r="D69" t="str">
        <f>_xlfn.CONCAT("""",VLOOKUP(B69,'Index Web'!A$3:O$234,13,FALSE),"""",",")</f>
        <v>"elcombateescatologico",</v>
      </c>
      <c r="E69" t="str">
        <f>_xlfn.CONCAT("""titulo""",": ","""",VLOOKUP(B69,'Index Web'!A$3:L$234,3,FALSE),"""",",")</f>
        <v>"titulo": "El combate escatológico",</v>
      </c>
      <c r="F69" t="str">
        <f>_xlfn.CONCAT("""salmo""",": ","""",VLOOKUP(B69,'Index Web'!A$3:L$234,4,FALSE),"""",",")</f>
        <v>"salmo": "Apocalipsis 19,11-20",</v>
      </c>
      <c r="G69" t="str">
        <f>_xlfn.CONCAT("""letra""",": ","""",Table46[[#This Row],[Pg]],"|",VLOOKUP(B69,'Index Web'!A$3:O$234,15,FALSE)," ",VLOOKUP(B69,'Index Web'!A$3:O$234,13,FALSE),"""",",")</f>
        <v>"letra": "53|el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elcombateescatologico",</v>
      </c>
      <c r="H69" t="str">
        <f>_xlfn.CONCAT("""archivo""",": ","""/resucito/src/index.html?canto=",VLOOKUP(B69,'Index Web'!A$3:N$234,13,FALSE),"""","}," )</f>
        <v>"archivo": "/resucito/src/index.html?canto=elcombateescatologico"},</v>
      </c>
      <c r="I69" t="str">
        <f>_xlfn.CONCAT(Table46[[#This Row],[id]:[URL]])</f>
        <v>{"id":"elcombateescatologico","titulo": "El combate escatológico","salmo": "Apocalipsis 19,11-20","letra": "53|el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elcombateescatologico","archivo": "/resucito/src/index.html?canto=elcombateescatologico"},</v>
      </c>
    </row>
    <row r="70" spans="2:9" x14ac:dyDescent="0.35">
      <c r="B70" s="25">
        <v>54</v>
      </c>
      <c r="C70" t="s">
        <v>975</v>
      </c>
      <c r="D70" t="str">
        <f>_xlfn.CONCAT("""",VLOOKUP(B70,'Index Web'!A$3:O$234,13,FALSE),"""",",")</f>
        <v>"elespiritudelsenorestasobremi",</v>
      </c>
      <c r="E70" t="str">
        <f>_xlfn.CONCAT("""titulo""",": ","""",VLOOKUP(B70,'Index Web'!A$3:L$234,3,FALSE),"""",",")</f>
        <v>"titulo": "El Espíritu del Señor está sobre mí",</v>
      </c>
      <c r="F70" t="str">
        <f>_xlfn.CONCAT("""salmo""",": ","""",VLOOKUP(B70,'Index Web'!A$3:L$234,4,FALSE),"""",",")</f>
        <v>"salmo": "Lucas 4,18 – Isaías 61,1-3",</v>
      </c>
      <c r="G70" t="str">
        <f>_xlfn.CONCAT("""letra""",": ","""",Table46[[#This Row],[Pg]],"|",VLOOKUP(B70,'Index Web'!A$3:O$234,15,FALSE)," ",VLOOKUP(B70,'Index Web'!A$3:O$234,13,FALSE),"""",",")</f>
        <v>"letra": "54|el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elespiritudelsenorestasobremi",</v>
      </c>
      <c r="H70" t="str">
        <f>_xlfn.CONCAT("""archivo""",": ","""/resucito/src/index.html?canto=",VLOOKUP(B70,'Index Web'!A$3:N$234,13,FALSE),"""","}," )</f>
        <v>"archivo": "/resucito/src/index.html?canto=elespiritudelsenorestasobremi"},</v>
      </c>
      <c r="I70" t="str">
        <f>_xlfn.CONCAT(Table46[[#This Row],[id]:[URL]])</f>
        <v>{"id":"elespiritudelsenorestasobremi","titulo": "El Espíritu del Señor está sobre mí","salmo": "Lucas 4,18 – Isaías 61,1-3","letra": "54|el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elespiritudelsenorestasobremi","archivo": "/resucito/src/index.html?canto=elespiritudelsenorestasobremi"},</v>
      </c>
    </row>
    <row r="71" spans="2:9" x14ac:dyDescent="0.35">
      <c r="B71" s="26">
        <v>55</v>
      </c>
      <c r="C71" t="s">
        <v>975</v>
      </c>
      <c r="D71" t="str">
        <f>_xlfn.CONCAT("""",VLOOKUP(B71,'Index Web'!A$3:O$234,13,FALSE),"""",",")</f>
        <v>"eljacaldelospastores",</v>
      </c>
      <c r="E71" t="str">
        <f>_xlfn.CONCAT("""titulo""",": ","""",VLOOKUP(B71,'Index Web'!A$3:L$234,3,FALSE),"""",",")</f>
        <v>"titulo": "El jacal de los pastores",</v>
      </c>
      <c r="F71" t="str">
        <f>_xlfn.CONCAT("""salmo""",": ","""",VLOOKUP(B71,'Index Web'!A$3:L$234,4,FALSE),"""",",")</f>
        <v>"salmo": "Cantar de los Cantares 1,2-8",</v>
      </c>
      <c r="G71" t="str">
        <f>_xlfn.CONCAT("""letra""",": ","""",Table46[[#This Row],[Pg]],"|",VLOOKUP(B71,'Index Web'!A$3:O$234,15,FALSE)," ",VLOOKUP(B71,'Index Web'!A$3:O$234,13,FALSE),"""",",")</f>
        <v>"letra": "55|el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eljacaldelospastores",</v>
      </c>
      <c r="H71" t="str">
        <f>_xlfn.CONCAT("""archivo""",": ","""/resucito/src/index.html?canto=",VLOOKUP(B71,'Index Web'!A$3:N$234,13,FALSE),"""","}," )</f>
        <v>"archivo": "/resucito/src/index.html?canto=eljacaldelospastores"},</v>
      </c>
      <c r="I71" t="str">
        <f>_xlfn.CONCAT(Table46[[#This Row],[id]:[URL]])</f>
        <v>{"id":"eljacaldelospastores","titulo": "El jacal de los pastores","salmo": "Cantar de los Cantares 1,2-8","letra": "55|el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eljacaldelospastores","archivo": "/resucito/src/index.html?canto=eljacaldelospastores"},</v>
      </c>
    </row>
    <row r="72" spans="2:9" x14ac:dyDescent="0.35">
      <c r="B72" s="25">
        <v>56</v>
      </c>
      <c r="C72" t="s">
        <v>975</v>
      </c>
      <c r="D72" t="str">
        <f>_xlfn.CONCAT("""",VLOOKUP(B72,'Index Web'!A$3:O$234,13,FALSE),"""",",")</f>
        <v>"ellagarero",</v>
      </c>
      <c r="E72" t="str">
        <f>_xlfn.CONCAT("""titulo""",": ","""",VLOOKUP(B72,'Index Web'!A$3:L$234,3,FALSE),"""",",")</f>
        <v>"titulo": "El lagarero",</v>
      </c>
      <c r="F72" t="str">
        <f>_xlfn.CONCAT("""salmo""",": ","""",VLOOKUP(B72,'Index Web'!A$3:L$234,4,FALSE),"""",",")</f>
        <v>"salmo": "Isaías 63,1-6",</v>
      </c>
      <c r="G72" t="str">
        <f>_xlfn.CONCAT("""letra""",": ","""",Table46[[#This Row],[Pg]],"|",VLOOKUP(B72,'Index Web'!A$3:O$234,15,FALSE)," ",VLOOKUP(B72,'Index Web'!A$3:O$234,13,FALSE),"""",",")</f>
        <v>"letra": "56|el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ellagarero",</v>
      </c>
      <c r="H72" t="str">
        <f>_xlfn.CONCAT("""archivo""",": ","""/resucito/src/index.html?canto=",VLOOKUP(B72,'Index Web'!A$3:N$234,13,FALSE),"""","}," )</f>
        <v>"archivo": "/resucito/src/index.html?canto=ellagarero"},</v>
      </c>
      <c r="I72" t="str">
        <f>_xlfn.CONCAT(Table46[[#This Row],[id]:[URL]])</f>
        <v>{"id":"ellagarero","titulo": "El lagarero","salmo": "Isaías 63,1-6","letra": "56|el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ellagarero","archivo": "/resucito/src/index.html?canto=ellagarero"},</v>
      </c>
    </row>
    <row r="73" spans="2:9" x14ac:dyDescent="0.35">
      <c r="B73" s="26">
        <v>57</v>
      </c>
      <c r="C73" t="s">
        <v>975</v>
      </c>
      <c r="D73" t="str">
        <f>_xlfn.CONCAT("""",VLOOKUP(B73,'Index Web'!A$3:O$234,13,FALSE),"""",",")</f>
        <v>"elmesiasleon",</v>
      </c>
      <c r="E73" t="str">
        <f>_xlfn.CONCAT("""titulo""",": ","""",VLOOKUP(B73,'Index Web'!A$3:L$234,3,FALSE),"""",",")</f>
        <v>"titulo": "El Mesías león",</v>
      </c>
      <c r="F73" t="str">
        <f>_xlfn.CONCAT("""salmo""",": ","""",VLOOKUP(B73,'Index Web'!A$3:L$234,4,FALSE),"""",",")</f>
        <v>"salmo": "Comentario al Apocalipsis (Victorino de Pettau)",</v>
      </c>
      <c r="G73" t="str">
        <f>_xlfn.CONCAT("""letra""",": ","""",Table46[[#This Row],[Pg]],"|",VLOOKUP(B73,'Index Web'!A$3:O$234,15,FALSE)," ",VLOOKUP(B73,'Index Web'!A$3:O$234,13,FALSE),"""",",")</f>
        <v>"letra": "57|el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elmesiasleon",</v>
      </c>
      <c r="H73" t="str">
        <f>_xlfn.CONCAT("""archivo""",": ","""/resucito/src/index.html?canto=",VLOOKUP(B73,'Index Web'!A$3:N$234,13,FALSE),"""","}," )</f>
        <v>"archivo": "/resucito/src/index.html?canto=elmesiasleon"},</v>
      </c>
      <c r="I73" t="str">
        <f>_xlfn.CONCAT(Table46[[#This Row],[id]:[URL]])</f>
        <v>{"id":"elmesiasleon","titulo": "El Mesías león","salmo": "Comentario al Apocalipsis (Victorino de Pettau)","letra": "57|el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elmesiasleon","archivo": "/resucito/src/index.html?canto=elmesiasleon"},</v>
      </c>
    </row>
    <row r="74" spans="2:9" x14ac:dyDescent="0.35">
      <c r="B74" s="31">
        <v>224</v>
      </c>
      <c r="C74" t="s">
        <v>975</v>
      </c>
      <c r="D74" t="str">
        <f>_xlfn.CONCAT("""",VLOOKUP(B74,'Index Web'!A$3:O$234,13,FALSE),"""",",")</f>
        <v>"elmismodios",</v>
      </c>
      <c r="E74" t="str">
        <f>_xlfn.CONCAT("""titulo""",": ","""",VLOOKUP(B74,'Index Web'!A$3:L$234,3,FALSE),"""",",")</f>
        <v>"titulo": "El mismo Dios",</v>
      </c>
      <c r="F74" t="str">
        <f>_xlfn.CONCAT("""salmo""",": ","""",VLOOKUP(B74,'Index Web'!A$3:L$234,4,FALSE),"""",",")</f>
        <v>"salmo": "2 Corintios 4,6-12",</v>
      </c>
      <c r="G74" t="str">
        <f>_xlfn.CONCAT("""letra""",": ","""",Table46[[#This Row],[Pg]],"|",VLOOKUP(B74,'Index Web'!A$3:O$234,15,FALSE)," ",VLOOKUP(B74,'Index Web'!A$3:O$234,13,FALSE),"""",",")</f>
        <v>"letra": "224|el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c y mientras nosotros morimos el mundo recibe la vida. a. y mientras nosotros morimos el mundo recibe la vida. a. llevando siempre elmismodios",</v>
      </c>
      <c r="H74" t="str">
        <f>_xlfn.CONCAT("""archivo""",": ","""/resucito/src/index.html?canto=",VLOOKUP(B74,'Index Web'!A$3:N$234,13,FALSE),"""","}," )</f>
        <v>"archivo": "/resucito/src/index.html?canto=elmismodios"},</v>
      </c>
      <c r="I74" t="str">
        <f>_xlfn.CONCAT(Table46[[#This Row],[id]:[URL]])</f>
        <v>{"id":"elmismodios","titulo": "El mismo Dios","salmo": "2 Corintios 4,6-12","letra": "224|el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c y mientras nosotros morimos el mundo recibe la vida. a. y mientras nosotros morimos el mundo recibe la vida. a. llevando siempre elmismodios","archivo": "/resucito/src/index.html?canto=elmismodios"},</v>
      </c>
    </row>
    <row r="75" spans="2:9" x14ac:dyDescent="0.35">
      <c r="B75" s="26">
        <v>58</v>
      </c>
      <c r="C75" t="s">
        <v>975</v>
      </c>
      <c r="D75" t="str">
        <f>_xlfn.CONCAT("""",VLOOKUP(B75,'Index Web'!A$3:O$234,13,FALSE),"""",",")</f>
        <v>"elneciopiensaquediosno",</v>
      </c>
      <c r="E75" t="str">
        <f>_xlfn.CONCAT("""titulo""",": ","""",VLOOKUP(B75,'Index Web'!A$3:L$234,3,FALSE),"""",",")</f>
        <v>"titulo": "El necio piensa que Dios no ",</v>
      </c>
      <c r="F75" t="str">
        <f>_xlfn.CONCAT("""salmo""",": ","""",VLOOKUP(B75,'Index Web'!A$3:L$234,4,FALSE),"""",",")</f>
        <v>"salmo": "Salmo 14 (13)",</v>
      </c>
      <c r="G75" t="str">
        <f>_xlfn.CONCAT("""letra""",": ","""",Table46[[#This Row],[Pg]],"|",VLOOKUP(B75,'Index Web'!A$3:O$234,15,FALSE)," ",VLOOKUP(B75,'Index Web'!A$3:O$234,13,FALSE),"""",",")</f>
        <v>"letra": "58|el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elneciopiensaquediosno",</v>
      </c>
      <c r="H75" t="str">
        <f>_xlfn.CONCAT("""archivo""",": ","""/resucito/src/index.html?canto=",VLOOKUP(B75,'Index Web'!A$3:N$234,13,FALSE),"""","}," )</f>
        <v>"archivo": "/resucito/src/index.html?canto=elneciopiensaquediosno"},</v>
      </c>
      <c r="I75" t="str">
        <f>_xlfn.CONCAT(Table46[[#This Row],[id]:[URL]])</f>
        <v>{"id":"elneciopiensaquediosno","titulo": "El necio piensa que Dios no ","salmo": "Salmo 14 (13)","letra": "58|el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elneciopiensaquediosno","archivo": "/resucito/src/index.html?canto=elneciopiensaquediosno"},</v>
      </c>
    </row>
    <row r="76" spans="2:9" x14ac:dyDescent="0.35">
      <c r="B76" s="25">
        <v>59</v>
      </c>
      <c r="C76" t="s">
        <v>975</v>
      </c>
      <c r="D76" t="str">
        <f>_xlfn.CONCAT("""",VLOOKUP(B76,'Index Web'!A$3:O$234,13,FALSE),"""",",")</f>
        <v>"elpuebloquecaminabaenlastinieblas",</v>
      </c>
      <c r="E76" t="str">
        <f>_xlfn.CONCAT("""titulo""",": ","""",VLOOKUP(B76,'Index Web'!A$3:L$234,3,FALSE),"""",",")</f>
        <v>"titulo": "El pueblo que caminaba en las tinieblas",</v>
      </c>
      <c r="F76" t="str">
        <f>_xlfn.CONCAT("""salmo""",": ","""",VLOOKUP(B76,'Index Web'!A$3:L$234,4,FALSE),"""",",")</f>
        <v>"salmo": "Isaías 9,1-5",</v>
      </c>
      <c r="G76" t="str">
        <f>_xlfn.CONCAT("""letra""",": ","""",Table46[[#This Row],[Pg]],"|",VLOOKUP(B76,'Index Web'!A$3:O$234,15,FALSE)," ",VLOOKUP(B76,'Index Web'!A$3:O$234,13,FALSE),"""",",")</f>
        <v>"letra": "59|el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elpuebloquecaminabaenlastinieblas",</v>
      </c>
      <c r="H76" t="str">
        <f>_xlfn.CONCAT("""archivo""",": ","""/resucito/src/index.html?canto=",VLOOKUP(B76,'Index Web'!A$3:N$234,13,FALSE),"""","}," )</f>
        <v>"archivo": "/resucito/src/index.html?canto=elpuebloquecaminabaenlastinieblas"},</v>
      </c>
      <c r="I76" t="str">
        <f>_xlfn.CONCAT(Table46[[#This Row],[id]:[URL]])</f>
        <v>{"id":"elpuebloquecaminabaenlastinieblas","titulo": "El pueblo que caminaba en las tinieblas","salmo": "Isaías 9,1-5","letra": "59|el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elpuebloquecaminabaenlastinieblas","archivo": "/resucito/src/index.html?canto=elpuebloquecaminabaenlastinieblas"},</v>
      </c>
    </row>
    <row r="77" spans="2:9" x14ac:dyDescent="0.35">
      <c r="B77" s="30">
        <v>225</v>
      </c>
      <c r="C77" t="s">
        <v>975</v>
      </c>
      <c r="D77" t="str">
        <f>_xlfn.CONCAT("""",VLOOKUP(B77,'Index Web'!A$3:O$234,13,FALSE),"""",",")</f>
        <v>"elsembrador",</v>
      </c>
      <c r="E77" t="str">
        <f>_xlfn.CONCAT("""titulo""",": ","""",VLOOKUP(B77,'Index Web'!A$3:L$234,3,FALSE),"""",",")</f>
        <v>"titulo": "El sembrador ",</v>
      </c>
      <c r="F77" t="str">
        <f>_xlfn.CONCAT("""salmo""",": ","""",VLOOKUP(B77,'Index Web'!A$3:L$234,4,FALSE),"""",",")</f>
        <v>"salmo": "Marcos 4,3ss",</v>
      </c>
      <c r="G77" t="str">
        <f>_xlfn.CONCAT("""letra""",": ","""",Table46[[#This Row],[Pg]],"|",VLOOKUP(B77,'Index Web'!A$3:O$234,15,FALSE)," ",VLOOKUP(B77,'Index Web'!A$3:O$234,13,FALSE),"""",",")</f>
        <v>"letra": "225|el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elsembrador",</v>
      </c>
      <c r="H77" t="str">
        <f>_xlfn.CONCAT("""archivo""",": ","""/resucito/src/index.html?canto=",VLOOKUP(B77,'Index Web'!A$3:N$234,13,FALSE),"""","}," )</f>
        <v>"archivo": "/resucito/src/index.html?canto=elsembrador"},</v>
      </c>
      <c r="I77" t="str">
        <f>_xlfn.CONCAT(Table46[[#This Row],[id]:[URL]])</f>
        <v>{"id":"elsembrador","titulo": "El sembrador ","salmo": "Marcos 4,3ss","letra": "225|el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elsembrador","archivo": "/resucito/src/index.html?canto=elsembrador"},</v>
      </c>
    </row>
    <row r="78" spans="2:9" x14ac:dyDescent="0.35">
      <c r="B78" s="25">
        <v>60</v>
      </c>
      <c r="C78" t="s">
        <v>975</v>
      </c>
      <c r="D78" t="str">
        <f>_xlfn.CONCAT("""",VLOOKUP(B78,'Index Web'!A$3:O$234,13,FALSE),"""",",")</f>
        <v>"elsenoranunciaunanoticia",</v>
      </c>
      <c r="E78" t="str">
        <f>_xlfn.CONCAT("""titulo""",": ","""",VLOOKUP(B78,'Index Web'!A$3:L$234,3,FALSE),"""",",")</f>
        <v>"titulo": "El Señor anuncia una noticia",</v>
      </c>
      <c r="F78" t="str">
        <f>_xlfn.CONCAT("""salmo""",": ","""",VLOOKUP(B78,'Index Web'!A$3:L$234,4,FALSE),"""",",")</f>
        <v>"salmo": "Salmo 68 (67)",</v>
      </c>
      <c r="G78" t="str">
        <f>_xlfn.CONCAT("""letra""",": ","""",Table46[[#This Row],[Pg]],"|",VLOOKUP(B78,'Index Web'!A$3:O$234,15,FALSE)," ",VLOOKUP(B78,'Index Web'!A$3:O$234,13,FALSE),"""",",")</f>
        <v>"letra": "60|el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elsenoranunciaunanoticia",</v>
      </c>
      <c r="H78" t="str">
        <f>_xlfn.CONCAT("""archivo""",": ","""/resucito/src/index.html?canto=",VLOOKUP(B78,'Index Web'!A$3:N$234,13,FALSE),"""","}," )</f>
        <v>"archivo": "/resucito/src/index.html?canto=elsenoranunciaunanoticia"},</v>
      </c>
      <c r="I78" t="str">
        <f>_xlfn.CONCAT(Table46[[#This Row],[id]:[URL]])</f>
        <v>{"id":"elsenoranunciaunanoticia","titulo": "El Señor anuncia una noticia","salmo": "Salmo 68 (67)","letra": "60|el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elsenoranunciaunanoticia","archivo": "/resucito/src/index.html?canto=elsenoranunciaunanoticia"},</v>
      </c>
    </row>
    <row r="79" spans="2:9" x14ac:dyDescent="0.35">
      <c r="B79" s="26">
        <v>61</v>
      </c>
      <c r="C79" t="s">
        <v>975</v>
      </c>
      <c r="D79" t="str">
        <f>_xlfn.CONCAT("""",VLOOKUP(B79,'Index Web'!A$3:O$234,13,FALSE),"""",",")</f>
        <v>"elsenoresmipastor",</v>
      </c>
      <c r="E79" t="str">
        <f>_xlfn.CONCAT("""titulo""",": ","""",VLOOKUP(B79,'Index Web'!A$3:L$234,3,FALSE),"""",",")</f>
        <v>"titulo": "El Señor es mi pastor",</v>
      </c>
      <c r="F79" t="str">
        <f>_xlfn.CONCAT("""salmo""",": ","""",VLOOKUP(B79,'Index Web'!A$3:L$234,4,FALSE),"""",",")</f>
        <v>"salmo": "Salmo 23 (22)",</v>
      </c>
      <c r="G79" t="str">
        <f>_xlfn.CONCAT("""letra""",": ","""",Table46[[#This Row],[Pg]],"|",VLOOKUP(B79,'Index Web'!A$3:O$234,15,FALSE)," ",VLOOKUP(B79,'Index Web'!A$3:O$234,13,FALSE),"""",",")</f>
        <v>"letra": "61|el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elsenoresmipastor",</v>
      </c>
      <c r="H79" t="str">
        <f>_xlfn.CONCAT("""archivo""",": ","""/resucito/src/index.html?canto=",VLOOKUP(B79,'Index Web'!A$3:N$234,13,FALSE),"""","}," )</f>
        <v>"archivo": "/resucito/src/index.html?canto=elsenoresmipastor"},</v>
      </c>
      <c r="I79" t="str">
        <f>_xlfn.CONCAT(Table46[[#This Row],[id]:[URL]])</f>
        <v>{"id":"elsenoresmipastor","titulo": "El Señor es mi pastor","salmo": "Salmo 23 (22)","letra": "61|el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elsenoresmipastor","archivo": "/resucito/src/index.html?canto=elsenoresmipastor"},</v>
      </c>
    </row>
    <row r="80" spans="2:9" x14ac:dyDescent="0.35">
      <c r="B80" s="25">
        <v>62</v>
      </c>
      <c r="C80" t="s">
        <v>975</v>
      </c>
      <c r="D80" t="str">
        <f>_xlfn.CONCAT("""",VLOOKUP(B80,'Index Web'!A$3:O$234,13,FALSE),"""",",")</f>
        <v>"elsenormehadado",</v>
      </c>
      <c r="E80" t="str">
        <f>_xlfn.CONCAT("""titulo""",": ","""",VLOOKUP(B80,'Index Web'!A$3:L$234,3,FALSE),"""",",")</f>
        <v>"titulo": "El Señor me ha dado",</v>
      </c>
      <c r="F80" t="str">
        <f>_xlfn.CONCAT("""salmo""",": ","""",VLOOKUP(B80,'Index Web'!A$3:L$234,4,FALSE),"""",",")</f>
        <v>"salmo": "Isaías 50,4-10  - Tercer canto del Siervo de Yahveh",</v>
      </c>
      <c r="G80" t="str">
        <f>_xlfn.CONCAT("""letra""",": ","""",Table46[[#This Row],[Pg]],"|",VLOOKUP(B80,'Index Web'!A$3:O$234,15,FALSE)," ",VLOOKUP(B80,'Index Web'!A$3:O$234,13,FALSE),"""",",")</f>
        <v>"letra": "62|el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elsenormehadado",</v>
      </c>
      <c r="H80" t="str">
        <f>_xlfn.CONCAT("""archivo""",": ","""/resucito/src/index.html?canto=",VLOOKUP(B80,'Index Web'!A$3:N$234,13,FALSE),"""","}," )</f>
        <v>"archivo": "/resucito/src/index.html?canto=elsenormehadado"},</v>
      </c>
      <c r="I80" t="str">
        <f>_xlfn.CONCAT(Table46[[#This Row],[id]:[URL]])</f>
        <v>{"id":"elsenormehadado","titulo": "El Señor me ha dado","salmo": "Isaías 50,4-10  - Tercer canto del Siervo de Yahveh","letra": "62|el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elsenormehadado","archivo": "/resucito/src/index.html?canto=elsenormehadado"},</v>
      </c>
    </row>
    <row r="81" spans="2:9" x14ac:dyDescent="0.35">
      <c r="B81" s="26">
        <v>63</v>
      </c>
      <c r="C81" t="s">
        <v>975</v>
      </c>
      <c r="D81" t="str">
        <f>_xlfn.CONCAT("""",VLOOKUP(B81,'Index Web'!A$3:O$234,13,FALSE),"""",",")</f>
        <v>"elielilamasabactani",</v>
      </c>
      <c r="E81" t="str">
        <f>_xlfn.CONCAT("""titulo""",": ","""",VLOOKUP(B81,'Index Web'!A$3:L$234,3,FALSE),"""",",")</f>
        <v>"titulo": "Elí, Elí, lamá sabactaní ",</v>
      </c>
      <c r="F81" t="str">
        <f>_xlfn.CONCAT("""salmo""",": ","""",VLOOKUP(B81,'Index Web'!A$3:L$234,4,FALSE),"""",",")</f>
        <v>"salmo": "Salmo 22 (21)",</v>
      </c>
      <c r="G81" t="str">
        <f>_xlfn.CONCAT("""letra""",": ","""",Table46[[#This Row],[Pg]],"|",VLOOKUP(B81,'Index Web'!A$3:O$234,15,FALSE)," ",VLOOKUP(B81,'Index Web'!A$3:O$234,13,FALSE),"""",",")</f>
        <v>"letra": "63|elí,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elielilamasabactani",</v>
      </c>
      <c r="H81" t="str">
        <f>_xlfn.CONCAT("""archivo""",": ","""/resucito/src/index.html?canto=",VLOOKUP(B81,'Index Web'!A$3:N$234,13,FALSE),"""","}," )</f>
        <v>"archivo": "/resucito/src/index.html?canto=elielilamasabactani"},</v>
      </c>
      <c r="I81" t="str">
        <f>_xlfn.CONCAT(Table46[[#This Row],[id]:[URL]])</f>
        <v>{"id":"elielilamasabactani","titulo": "Elí, Elí, lamá sabactaní ","salmo": "Salmo 22 (21)","letra": "63|elí,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elielilamasabactani","archivo": "/resucito/src/index.html?canto=elielilamasabactani"},</v>
      </c>
    </row>
    <row r="82" spans="2:9" x14ac:dyDescent="0.35">
      <c r="B82" s="25">
        <v>64</v>
      </c>
      <c r="C82" t="s">
        <v>975</v>
      </c>
      <c r="D82" t="str">
        <f>_xlfn.CONCAT("""",VLOOKUP(B82,'Index Web'!A$3:O$234,13,FALSE),"""",",")</f>
        <v>"enmediodeaquelgentio",</v>
      </c>
      <c r="E82" t="str">
        <f>_xlfn.CONCAT("""titulo""",": ","""",VLOOKUP(B82,'Index Web'!A$3:L$234,3,FALSE),"""",",")</f>
        <v>"titulo": "En medio de aquel gentío",</v>
      </c>
      <c r="F82" t="str">
        <f>_xlfn.CONCAT("""salmo""",": ","""",VLOOKUP(B82,'Index Web'!A$3:L$234,4,FALSE),"""",",")</f>
        <v>"salmo": "Lucas 8,42b-48",</v>
      </c>
      <c r="G82" t="str">
        <f>_xlfn.CONCAT("""letra""",": ","""",Table46[[#This Row],[Pg]],"|",VLOOKUP(B82,'Index Web'!A$3:O$234,15,FALSE)," ",VLOOKUP(B82,'Index Web'!A$3:O$234,13,FALSE),"""",",")</f>
        <v>"letra": "64|en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enmediodeaquelgentio",</v>
      </c>
      <c r="H82" t="str">
        <f>_xlfn.CONCAT("""archivo""",": ","""/resucito/src/index.html?canto=",VLOOKUP(B82,'Index Web'!A$3:N$234,13,FALSE),"""","}," )</f>
        <v>"archivo": "/resucito/src/index.html?canto=enmediodeaquelgentio"},</v>
      </c>
      <c r="I82" t="str">
        <f>_xlfn.CONCAT(Table46[[#This Row],[id]:[URL]])</f>
        <v>{"id":"enmediodeaquelgentio","titulo": "En medio de aquel gentío","salmo": "Lucas 8,42b-48","letra": "64|en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enmediodeaquelgentio","archivo": "/resucito/src/index.html?canto=enmediodeaquelgentio"},</v>
      </c>
    </row>
    <row r="83" spans="2:9" x14ac:dyDescent="0.35">
      <c r="B83" s="26">
        <v>65</v>
      </c>
      <c r="C83" t="s">
        <v>975</v>
      </c>
      <c r="D83" t="str">
        <f>_xlfn.CONCAT("""",VLOOKUP(B83,'Index Web'!A$3:O$234,13,FALSE),"""",",")</f>
        <v>"enunanocheoscura",</v>
      </c>
      <c r="E83" t="str">
        <f>_xlfn.CONCAT("""titulo""",": ","""",VLOOKUP(B83,'Index Web'!A$3:L$234,3,FALSE),"""",",")</f>
        <v>"titulo": "En una noche oscura",</v>
      </c>
      <c r="F83" t="str">
        <f>_xlfn.CONCAT("""salmo""",": ","""",VLOOKUP(B83,'Index Web'!A$3:L$234,4,FALSE),"""",",")</f>
        <v>"salmo": "Subida al Monte Carmelo – San Juan de la Cruz",</v>
      </c>
      <c r="G83" t="str">
        <f>_xlfn.CONCAT("""letra""",": ","""",Table46[[#This Row],[Pg]],"|",VLOOKUP(B83,'Index Web'!A$3:O$234,15,FALSE)," ",VLOOKUP(B83,'Index Web'!A$3:O$234,13,FALSE),"""",",")</f>
        <v>"letra": "65|en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enunanocheoscura",</v>
      </c>
      <c r="H83" t="str">
        <f>_xlfn.CONCAT("""archivo""",": ","""/resucito/src/index.html?canto=",VLOOKUP(B83,'Index Web'!A$3:N$234,13,FALSE),"""","}," )</f>
        <v>"archivo": "/resucito/src/index.html?canto=enunanocheoscura"},</v>
      </c>
      <c r="I83" t="str">
        <f>_xlfn.CONCAT(Table46[[#This Row],[id]:[URL]])</f>
        <v>{"id":"enunanocheoscura","titulo": "En una noche oscura","salmo": "Subida al Monte Carmelo – San Juan de la Cruz","letra": "65|en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enunanocheoscura","archivo": "/resucito/src/index.html?canto=enunanocheoscura"},</v>
      </c>
    </row>
    <row r="84" spans="2:9" x14ac:dyDescent="0.35">
      <c r="B84" s="25">
        <v>66</v>
      </c>
      <c r="C84" t="s">
        <v>975</v>
      </c>
      <c r="D84" t="str">
        <f>_xlfn.CONCAT("""",VLOOKUP(B84,'Index Web'!A$3:O$234,13,FALSE),"""",",")</f>
        <v>"eresdignodetomarellibro",</v>
      </c>
      <c r="E84" t="str">
        <f>_xlfn.CONCAT("""titulo""",": ","""",VLOOKUP(B84,'Index Web'!A$3:L$234,3,FALSE),"""",",")</f>
        <v>"titulo": "Eres digno de tomar el libro",</v>
      </c>
      <c r="F84" t="str">
        <f>_xlfn.CONCAT("""salmo""",": ","""",VLOOKUP(B84,'Index Web'!A$3:L$234,4,FALSE),"""",",")</f>
        <v>"salmo": "Apocalipsis 5,9ss",</v>
      </c>
      <c r="G84" t="str">
        <f>_xlfn.CONCAT("""letra""",": ","""",Table46[[#This Row],[Pg]],"|",VLOOKUP(B84,'Index Web'!A$3:O$234,15,FALSE)," ",VLOOKUP(B84,'Index Web'!A$3:O$234,13,FALSE),"""",",")</f>
        <v>"letra": "66|eres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eresdignodetomarellibro",</v>
      </c>
      <c r="H84" t="str">
        <f>_xlfn.CONCAT("""archivo""",": ","""/resucito/src/index.html?canto=",VLOOKUP(B84,'Index Web'!A$3:N$234,13,FALSE),"""","}," )</f>
        <v>"archivo": "/resucito/src/index.html?canto=eresdignodetomarellibro"},</v>
      </c>
      <c r="I84" t="str">
        <f>_xlfn.CONCAT(Table46[[#This Row],[id]:[URL]])</f>
        <v>{"id":"eresdignodetomarellibro","titulo": "Eres digno de tomar el libro","salmo": "Apocalipsis 5,9ss","letra": "66|eres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eresdignodetomarellibro","archivo": "/resucito/src/index.html?canto=eresdignodetomarellibro"},</v>
      </c>
    </row>
    <row r="85" spans="2:9" x14ac:dyDescent="0.35">
      <c r="B85" s="26">
        <v>67</v>
      </c>
      <c r="C85" t="s">
        <v>975</v>
      </c>
      <c r="D85" t="str">
        <f>_xlfn.CONCAT("""",VLOOKUP(B85,'Index Web'!A$3:O$234,13,FALSE),"""",",")</f>
        <v>"ereshermoso",</v>
      </c>
      <c r="E85" t="str">
        <f>_xlfn.CONCAT("""titulo""",": ","""",VLOOKUP(B85,'Index Web'!A$3:L$234,3,FALSE),"""",",")</f>
        <v>"titulo": "Eres hermoso",</v>
      </c>
      <c r="F85" t="str">
        <f>_xlfn.CONCAT("""salmo""",": ","""",VLOOKUP(B85,'Index Web'!A$3:L$234,4,FALSE),"""",",")</f>
        <v>"salmo": "Salmo 45 (44) ",</v>
      </c>
      <c r="G85" t="str">
        <f>_xlfn.CONCAT("""letra""",": ","""",Table46[[#This Row],[Pg]],"|",VLOOKUP(B85,'Index Web'!A$3:O$234,15,FALSE)," ",VLOOKUP(B85,'Index Web'!A$3:O$234,13,FALSE),"""",",")</f>
        <v>"letra": "67|eres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ereshermoso",</v>
      </c>
      <c r="H85" t="str">
        <f>_xlfn.CONCAT("""archivo""",": ","""/resucito/src/index.html?canto=",VLOOKUP(B85,'Index Web'!A$3:N$234,13,FALSE),"""","}," )</f>
        <v>"archivo": "/resucito/src/index.html?canto=ereshermoso"},</v>
      </c>
      <c r="I85" t="str">
        <f>_xlfn.CONCAT(Table46[[#This Row],[id]:[URL]])</f>
        <v>{"id":"ereshermoso","titulo": "Eres hermoso","salmo": "Salmo 45 (44) ","letra": "67|eres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ereshermoso","archivo": "/resucito/src/index.html?canto=ereshermoso"},</v>
      </c>
    </row>
    <row r="86" spans="2:9" x14ac:dyDescent="0.35">
      <c r="B86" s="25">
        <v>68</v>
      </c>
      <c r="C86" t="s">
        <v>975</v>
      </c>
      <c r="D86" t="str">
        <f>_xlfn.CONCAT("""",VLOOKUP(B86,'Index Web'!A$3:O$234,13,FALSE),"""",",")</f>
        <v>"espaciente",</v>
      </c>
      <c r="E86" t="str">
        <f>_xlfn.CONCAT("""titulo""",": ","""",VLOOKUP(B86,'Index Web'!A$3:L$234,3,FALSE),"""",",")</f>
        <v>"titulo": "Es paciente",</v>
      </c>
      <c r="F86" t="str">
        <f>_xlfn.CONCAT("""salmo""",": ","""",VLOOKUP(B86,'Index Web'!A$3:L$234,4,FALSE),"""",",")</f>
        <v>"salmo": "Himno al Espíritu Santo (Kiko Argüello) ",</v>
      </c>
      <c r="G86" t="str">
        <f>_xlfn.CONCAT("""letra""",": ","""",Table46[[#This Row],[Pg]],"|",VLOOKUP(B86,'Index Web'!A$3:O$234,15,FALSE)," ",VLOOKUP(B86,'Index Web'!A$3:O$234,13,FALSE),"""",",")</f>
        <v>"letra": "68|es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espaciente",</v>
      </c>
      <c r="H86" t="str">
        <f>_xlfn.CONCAT("""archivo""",": ","""/resucito/src/index.html?canto=",VLOOKUP(B86,'Index Web'!A$3:N$234,13,FALSE),"""","}," )</f>
        <v>"archivo": "/resucito/src/index.html?canto=espaciente"},</v>
      </c>
      <c r="I86" t="str">
        <f>_xlfn.CONCAT(Table46[[#This Row],[id]:[URL]])</f>
        <v>{"id":"espaciente","titulo": "Es paciente","salmo": "Himno al Espíritu Santo (Kiko Argüello) ","letra": "68|es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espaciente","archivo": "/resucito/src/index.html?canto=espaciente"},</v>
      </c>
    </row>
    <row r="87" spans="2:9" x14ac:dyDescent="0.35">
      <c r="B87" s="26">
        <v>69</v>
      </c>
      <c r="C87" t="s">
        <v>975</v>
      </c>
      <c r="D87" t="str">
        <f>_xlfn.CONCAT("""",VLOOKUP(B87,'Index Web'!A$3:O$234,13,FALSE),"""",",")</f>
        <v>"escondemeenloocultode",</v>
      </c>
      <c r="E87" t="str">
        <f>_xlfn.CONCAT("""titulo""",": ","""",VLOOKUP(B87,'Index Web'!A$3:L$234,3,FALSE),"""",",")</f>
        <v>"titulo": "Escóndeme en lo oculto de ",</v>
      </c>
      <c r="F87" t="str">
        <f>_xlfn.CONCAT("""salmo""",": ","""",VLOOKUP(B87,'Index Web'!A$3:L$234,4,FALSE),"""",",")</f>
        <v>"salmo": "Salmo 27 (26)",</v>
      </c>
      <c r="G87" t="str">
        <f>_xlfn.CONCAT("""letra""",": ","""",Table46[[#This Row],[Pg]],"|",VLOOKUP(B87,'Index Web'!A$3:O$234,15,FALSE)," ",VLOOKUP(B87,'Index Web'!A$3:O$234,13,FALSE),"""",",")</f>
        <v>"letra": "69|escóndeme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escondemeenloocultode",</v>
      </c>
      <c r="H87" t="str">
        <f>_xlfn.CONCAT("""archivo""",": ","""/resucito/src/index.html?canto=",VLOOKUP(B87,'Index Web'!A$3:N$234,13,FALSE),"""","}," )</f>
        <v>"archivo": "/resucito/src/index.html?canto=escondemeenloocultode"},</v>
      </c>
      <c r="I87" t="str">
        <f>_xlfn.CONCAT(Table46[[#This Row],[id]:[URL]])</f>
        <v>{"id":"escondemeenloocultode","titulo": "Escóndeme en lo oculto de ","salmo": "Salmo 27 (26)","letra": "69|escóndeme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escondemeenloocultode","archivo": "/resucito/src/index.html?canto=escondemeenloocultode"},</v>
      </c>
    </row>
    <row r="88" spans="2:9" x14ac:dyDescent="0.35">
      <c r="B88" s="25">
        <v>70</v>
      </c>
      <c r="C88" t="s">
        <v>975</v>
      </c>
      <c r="D88" t="str">
        <f>_xlfn.CONCAT("""",VLOOKUP(B88,'Index Web'!A$3:O$234,13,FALSE),"""",",")</f>
        <v>"escuchadislaslejanas",</v>
      </c>
      <c r="E88" t="str">
        <f>_xlfn.CONCAT("""titulo""",": ","""",VLOOKUP(B88,'Index Web'!A$3:L$234,3,FALSE),"""",",")</f>
        <v>"titulo": "Escuchad, islas lejanas",</v>
      </c>
      <c r="F88" t="str">
        <f>_xlfn.CONCAT("""salmo""",": ","""",VLOOKUP(B88,'Index Web'!A$3:L$234,4,FALSE),"""",",")</f>
        <v>"salmo": "Isaias 49,1-16 - Segundo canto de Siervo de Yahveh",</v>
      </c>
      <c r="G88" t="str">
        <f>_xlfn.CONCAT("""letra""",": ","""",Table46[[#This Row],[Pg]],"|",VLOOKUP(B88,'Index Web'!A$3:O$234,15,FALSE)," ",VLOOKUP(B88,'Index Web'!A$3:O$234,13,FALSE),"""",",")</f>
        <v>"letra": "70|escuchad,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escuchadislaslejanas",</v>
      </c>
      <c r="H88" t="str">
        <f>_xlfn.CONCAT("""archivo""",": ","""/resucito/src/index.html?canto=",VLOOKUP(B88,'Index Web'!A$3:N$234,13,FALSE),"""","}," )</f>
        <v>"archivo": "/resucito/src/index.html?canto=escuchadislaslejanas"},</v>
      </c>
      <c r="I88" t="str">
        <f>_xlfn.CONCAT(Table46[[#This Row],[id]:[URL]])</f>
        <v>{"id":"escuchadislaslejanas","titulo": "Escuchad, islas lejanas","salmo": "Isaias 49,1-16 - Segundo canto de Siervo de Yahveh","letra": "70|escuchad,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escuchadislaslejanas","archivo": "/resucito/src/index.html?canto=escuchadislaslejanas"},</v>
      </c>
    </row>
    <row r="89" spans="2:9" x14ac:dyDescent="0.35">
      <c r="B89" s="26">
        <v>71</v>
      </c>
      <c r="C89" t="s">
        <v>975</v>
      </c>
      <c r="D89" t="str">
        <f>_xlfn.CONCAT("""",VLOOKUP(B89,'Index Web'!A$3:O$234,13,FALSE),"""",",")</f>
        <v>"esteeseldiaenqueactuo",</v>
      </c>
      <c r="E89" t="str">
        <f>_xlfn.CONCAT("""titulo""",": ","""",VLOOKUP(B89,'Index Web'!A$3:L$234,3,FALSE),"""",",")</f>
        <v>"titulo": "Este es el día en que actuó ",</v>
      </c>
      <c r="F89" t="str">
        <f>_xlfn.CONCAT("""salmo""",": ","""",VLOOKUP(B89,'Index Web'!A$3:L$234,4,FALSE),"""",",")</f>
        <v>"salmo": "Salmo 118 (117)",</v>
      </c>
      <c r="G89" t="str">
        <f>_xlfn.CONCAT("""letra""",": ","""",Table46[[#This Row],[Pg]],"|",VLOOKUP(B89,'Index Web'!A$3:O$234,15,FALSE)," ",VLOOKUP(B89,'Index Web'!A$3:O$234,13,FALSE),"""",",")</f>
        <v>"letra": "71|este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esteeseldiaenqueactuo",</v>
      </c>
      <c r="H89" t="str">
        <f>_xlfn.CONCAT("""archivo""",": ","""/resucito/src/index.html?canto=",VLOOKUP(B89,'Index Web'!A$3:N$234,13,FALSE),"""","}," )</f>
        <v>"archivo": "/resucito/src/index.html?canto=esteeseldiaenqueactuo"},</v>
      </c>
      <c r="I89" t="str">
        <f>_xlfn.CONCAT(Table46[[#This Row],[id]:[URL]])</f>
        <v>{"id":"esteeseldiaenqueactuo","titulo": "Este es el día en que actuó ","salmo": "Salmo 118 (117)","letra": "71|este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esteeseldiaenqueactuo","archivo": "/resucito/src/index.html?canto=esteeseldiaenqueactuo"},</v>
      </c>
    </row>
    <row r="90" spans="2:9" x14ac:dyDescent="0.35">
      <c r="B90" s="25">
        <v>72</v>
      </c>
      <c r="C90" t="s">
        <v>975</v>
      </c>
      <c r="D90" t="str">
        <f>_xlfn.CONCAT("""",VLOOKUP(B90,'Index Web'!A$3:O$234,13,FALSE),"""",",")</f>
        <v>"esteeselmandamientomio",</v>
      </c>
      <c r="E90" t="str">
        <f>_xlfn.CONCAT("""titulo""",": ","""",VLOOKUP(B90,'Index Web'!A$3:L$234,3,FALSE),"""",",")</f>
        <v>"titulo": "Este es el mandamiento mío",</v>
      </c>
      <c r="F90" t="str">
        <f>_xlfn.CONCAT("""salmo""",": ","""",VLOOKUP(B90,'Index Web'!A$3:L$234,4,FALSE),"""",",")</f>
        <v>"salmo": "Juan 15,12ss",</v>
      </c>
      <c r="G90" t="str">
        <f>_xlfn.CONCAT("""letra""",": ","""",Table46[[#This Row],[Pg]],"|",VLOOKUP(B90,'Index Web'!A$3:O$234,15,FALSE)," ",VLOOKUP(B90,'Index Web'!A$3:O$234,13,FALSE),"""",",")</f>
        <v>"letra": "72|este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esteeselmandamientomio",</v>
      </c>
      <c r="H90" t="str">
        <f>_xlfn.CONCAT("""archivo""",": ","""/resucito/src/index.html?canto=",VLOOKUP(B90,'Index Web'!A$3:N$234,13,FALSE),"""","}," )</f>
        <v>"archivo": "/resucito/src/index.html?canto=esteeselmandamientomio"},</v>
      </c>
      <c r="I90" t="str">
        <f>_xlfn.CONCAT(Table46[[#This Row],[id]:[URL]])</f>
        <v>{"id":"esteeselmandamientomio","titulo": "Este es el mandamiento mío","salmo": "Juan 15,12ss","letra": "72|este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esteeselmandamientomio","archivo": "/resucito/src/index.html?canto=esteeselmandamientomio"},</v>
      </c>
    </row>
    <row r="91" spans="2:9" x14ac:dyDescent="0.35">
      <c r="B91" s="26">
        <v>73</v>
      </c>
      <c r="C91" t="s">
        <v>975</v>
      </c>
      <c r="D91" t="str">
        <f>_xlfn.CONCAT("""",VLOOKUP(B91,'Index Web'!A$3:O$234,13,FALSE),"""",",")</f>
        <v>"evenushalomalejem",</v>
      </c>
      <c r="E91" t="str">
        <f>_xlfn.CONCAT("""titulo""",": ","""",VLOOKUP(B91,'Index Web'!A$3:L$234,3,FALSE),"""",",")</f>
        <v>"titulo": "Evenu shalom alejem",</v>
      </c>
      <c r="F91" t="str">
        <f>_xlfn.CONCAT("""salmo""",": ","""",VLOOKUP(B91,'Index Web'!A$3:L$234,4,FALSE),"""",",")</f>
        <v>"salmo": "Melodía hebraica",</v>
      </c>
      <c r="G91" t="str">
        <f>_xlfn.CONCAT("""letra""",": ","""",Table46[[#This Row],[Pg]],"|",VLOOKUP(B91,'Index Web'!A$3:O$234,15,FALSE)," ",VLOOKUP(B91,'Index Web'!A$3:O$234,13,FALSE),"""",",")</f>
        <v>"letra": "73|evenu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evenushalomalejem",</v>
      </c>
      <c r="H91" t="str">
        <f>_xlfn.CONCAT("""archivo""",": ","""/resucito/src/index.html?canto=",VLOOKUP(B91,'Index Web'!A$3:N$234,13,FALSE),"""","}," )</f>
        <v>"archivo": "/resucito/src/index.html?canto=evenushalomalejem"},</v>
      </c>
      <c r="I91" t="str">
        <f>_xlfn.CONCAT(Table46[[#This Row],[id]:[URL]])</f>
        <v>{"id":"evenushalomalejem","titulo": "Evenu shalom alejem","salmo": "Melodía hebraica","letra": "73|evenu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evenushalomalejem","archivo": "/resucito/src/index.html?canto=evenushalomalejem"},</v>
      </c>
    </row>
    <row r="92" spans="2:9" x14ac:dyDescent="0.35">
      <c r="B92" s="25">
        <v>74</v>
      </c>
      <c r="C92" t="s">
        <v>975</v>
      </c>
      <c r="D92" t="str">
        <f>_xlfn.CONCAT("""",VLOOKUP(B92,'Index Web'!A$3:O$234,13,FALSE),"""",",")</f>
        <v>"extiendomismanos",</v>
      </c>
      <c r="E92" t="str">
        <f>_xlfn.CONCAT("""titulo""",": ","""",VLOOKUP(B92,'Index Web'!A$3:L$234,3,FALSE),"""",",")</f>
        <v>"titulo": "Extiendo mis manos",</v>
      </c>
      <c r="F92" t="str">
        <f>_xlfn.CONCAT("""salmo""",": ","""",VLOOKUP(B92,'Index Web'!A$3:L$234,4,FALSE),"""",",")</f>
        <v>"salmo": "Oda XXVII de Salomón",</v>
      </c>
      <c r="G92" t="str">
        <f>_xlfn.CONCAT("""letra""",": ","""",Table46[[#This Row],[Pg]],"|",VLOOKUP(B92,'Index Web'!A$3:O$234,15,FALSE)," ",VLOOKUP(B92,'Index Web'!A$3:O$234,13,FALSE),"""",",")</f>
        <v>"letra": "74|extiendo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extiendomismanos",</v>
      </c>
      <c r="H92" t="str">
        <f>_xlfn.CONCAT("""archivo""",": ","""/resucito/src/index.html?canto=",VLOOKUP(B92,'Index Web'!A$3:N$234,13,FALSE),"""","}," )</f>
        <v>"archivo": "/resucito/src/index.html?canto=extiendomismanos"},</v>
      </c>
      <c r="I92" t="str">
        <f>_xlfn.CONCAT(Table46[[#This Row],[id]:[URL]])</f>
        <v>{"id":"extiendomismanos","titulo": "Extiendo mis manos","salmo": "Oda XXVII de Salomón","letra": "74|extiendo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extiendomismanos","archivo": "/resucito/src/index.html?canto=extiendomismanos"},</v>
      </c>
    </row>
    <row r="93" spans="2:9" x14ac:dyDescent="0.35">
      <c r="B93" s="26">
        <v>75</v>
      </c>
      <c r="C93" t="s">
        <v>975</v>
      </c>
      <c r="D93" t="str">
        <f>_xlfn.CONCAT("""",VLOOKUP(B93,'Index Web'!A$3:O$234,13,FALSE),"""",",")</f>
        <v>"exultadjustosenelsenor",</v>
      </c>
      <c r="E93" t="str">
        <f>_xlfn.CONCAT("""titulo""",": ","""",VLOOKUP(B93,'Index Web'!A$3:L$234,3,FALSE),"""",",")</f>
        <v>"titulo": "Exultad, justos, en el Señor",</v>
      </c>
      <c r="F93" t="str">
        <f>_xlfn.CONCAT("""salmo""",": ","""",VLOOKUP(B93,'Index Web'!A$3:L$234,4,FALSE),"""",",")</f>
        <v>"salmo": "Salmo 33 (32)",</v>
      </c>
      <c r="G93" t="str">
        <f>_xlfn.CONCAT("""letra""",": ","""",Table46[[#This Row],[Pg]],"|",VLOOKUP(B93,'Index Web'!A$3:O$234,15,FALSE)," ",VLOOKUP(B93,'Index Web'!A$3:O$234,13,FALSE),"""",",")</f>
        <v>"letra": "75|exultad,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exultadjustosenelsenor",</v>
      </c>
      <c r="H93" t="str">
        <f>_xlfn.CONCAT("""archivo""",": ","""/resucito/src/index.html?canto=",VLOOKUP(B93,'Index Web'!A$3:N$234,13,FALSE),"""","}," )</f>
        <v>"archivo": "/resucito/src/index.html?canto=exultadjustosenelsenor"},</v>
      </c>
      <c r="I93" t="str">
        <f>_xlfn.CONCAT(Table46[[#This Row],[id]:[URL]])</f>
        <v>{"id":"exultadjustosenelsenor","titulo": "Exultad, justos, en el Señor","salmo": "Salmo 33 (32)","letra": "75|exultad,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exultadjustosenelsenor","archivo": "/resucito/src/index.html?canto=exultadjustosenelsenor"},</v>
      </c>
    </row>
    <row r="94" spans="2:9" x14ac:dyDescent="0.35">
      <c r="B94" s="25">
        <v>76</v>
      </c>
      <c r="C94" t="s">
        <v>975</v>
      </c>
      <c r="D94" t="str">
        <f>_xlfn.CONCAT("""",VLOOKUP(B94,'Index Web'!A$3:O$234,13,FALSE),"""",",")</f>
        <v>"felicidadparaelhombre",</v>
      </c>
      <c r="E94" t="str">
        <f>_xlfn.CONCAT("""titulo""",": ","""",VLOOKUP(B94,'Index Web'!A$3:L$234,3,FALSE),"""",",")</f>
        <v>"titulo": "Felicidad para el hombre ",</v>
      </c>
      <c r="F94" t="str">
        <f>_xlfn.CONCAT("""salmo""",": ","""",VLOOKUP(B94,'Index Web'!A$3:L$234,4,FALSE),"""",",")</f>
        <v>"salmo": "Salmo 128 (127)",</v>
      </c>
      <c r="G94" t="str">
        <f>_xlfn.CONCAT("""letra""",": ","""",Table46[[#This Row],[Pg]],"|",VLOOKUP(B94,'Index Web'!A$3:O$234,15,FALSE)," ",VLOOKUP(B94,'Index Web'!A$3:O$234,13,FALSE),"""",",")</f>
        <v>"letra": "76|felicidad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felicidadparaelhombre",</v>
      </c>
      <c r="H94" t="str">
        <f>_xlfn.CONCAT("""archivo""",": ","""/resucito/src/index.html?canto=",VLOOKUP(B94,'Index Web'!A$3:N$234,13,FALSE),"""","}," )</f>
        <v>"archivo": "/resucito/src/index.html?canto=felicidadparaelhombre"},</v>
      </c>
      <c r="I94" t="str">
        <f>_xlfn.CONCAT(Table46[[#This Row],[id]:[URL]])</f>
        <v>{"id":"felicidadparaelhombre","titulo": "Felicidad para el hombre ","salmo": "Salmo 128 (127)","letra": "76|felicidad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felicidadparaelhombre","archivo": "/resucito/src/index.html?canto=felicidadparaelhombre"},</v>
      </c>
    </row>
    <row r="95" spans="2:9" x14ac:dyDescent="0.35">
      <c r="B95" s="27">
        <v>188</v>
      </c>
      <c r="C95" t="s">
        <v>975</v>
      </c>
      <c r="D95" t="str">
        <f>_xlfn.CONCAT("""",VLOOKUP(B95,'Index Web'!A$3:O$234,13,FALSE),"""",",")</f>
        <v>"gloriaadiosenloaltodelcielo",</v>
      </c>
      <c r="E95" t="str">
        <f>_xlfn.CONCAT("""titulo""",": ","""",VLOOKUP(B95,'Index Web'!A$3:L$234,3,FALSE),"""",",")</f>
        <v>"titulo": "Gloria a Dios en lo alto del cielo",</v>
      </c>
      <c r="F95" t="str">
        <f>_xlfn.CONCAT("""salmo""",": ","""",VLOOKUP(B95,'Index Web'!A$3:L$234,4,FALSE),"""",",")</f>
        <v>"salmo": "Himno Litúrgico",</v>
      </c>
      <c r="G95" t="str">
        <f>_xlfn.CONCAT("""letra""",": ","""",Table46[[#This Row],[Pg]],"|",VLOOKUP(B95,'Index Web'!A$3:O$234,15,FALSE)," ",VLOOKUP(B95,'Index Web'!A$3:O$234,13,FALSE),"""",",")</f>
        <v>"letra": "188|gloria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gloriaadiosenloaltodelcielo",</v>
      </c>
      <c r="H95" t="str">
        <f>_xlfn.CONCAT("""archivo""",": ","""/resucito/src/index.html?canto=",VLOOKUP(B95,'Index Web'!A$3:N$234,13,FALSE),"""","}," )</f>
        <v>"archivo": "/resucito/src/index.html?canto=gloriaadiosenloaltodelcielo"},</v>
      </c>
      <c r="I95" t="str">
        <f>_xlfn.CONCAT(Table46[[#This Row],[id]:[URL]])</f>
        <v>{"id":"gloriaadiosenloaltodelcielo","titulo": "Gloria a Dios en lo alto del cielo","salmo": "Himno Litúrgico","letra": "188|gloria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gloriaadiosenloaltodelcielo","archivo": "/resucito/src/index.html?canto=gloriaadiosenloaltodelcielo"},</v>
      </c>
    </row>
    <row r="96" spans="2:9" x14ac:dyDescent="0.35">
      <c r="B96" s="25">
        <v>77</v>
      </c>
      <c r="C96" t="s">
        <v>975</v>
      </c>
      <c r="D96" t="str">
        <f>_xlfn.CONCAT("""",VLOOKUP(B96,'Index Web'!A$3:O$234,13,FALSE),"""",",")</f>
        <v>"graciasayahveh",</v>
      </c>
      <c r="E96" t="str">
        <f>_xlfn.CONCAT("""titulo""",": ","""",VLOOKUP(B96,'Index Web'!A$3:L$234,3,FALSE),"""",",")</f>
        <v>"titulo": "Gracias a Yahveh",</v>
      </c>
      <c r="F96" t="str">
        <f>_xlfn.CONCAT("""salmo""",": ","""",VLOOKUP(B96,'Index Web'!A$3:L$234,4,FALSE),"""",",")</f>
        <v>"salmo": "Salmo 136 (135) - Melodía hebraica",</v>
      </c>
      <c r="G96" t="str">
        <f>_xlfn.CONCAT("""letra""",": ","""",Table46[[#This Row],[Pg]],"|",VLOOKUP(B96,'Index Web'!A$3:O$234,15,FALSE)," ",VLOOKUP(B96,'Index Web'!A$3:O$234,13,FALSE),"""",",")</f>
        <v>"letra": "77|gracias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graciasayahveh",</v>
      </c>
      <c r="H96" t="str">
        <f>_xlfn.CONCAT("""archivo""",": ","""/resucito/src/index.html?canto=",VLOOKUP(B96,'Index Web'!A$3:N$234,13,FALSE),"""","}," )</f>
        <v>"archivo": "/resucito/src/index.html?canto=graciasayahveh"},</v>
      </c>
      <c r="I96" t="str">
        <f>_xlfn.CONCAT(Table46[[#This Row],[id]:[URL]])</f>
        <v>{"id":"graciasayahveh","titulo": "Gracias a Yahveh","salmo": "Salmo 136 (135) - Melodía hebraica","letra": "77|gracias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graciasayahveh","archivo": "/resucito/src/index.html?canto=graciasayahveh"},</v>
      </c>
    </row>
    <row r="97" spans="2:9" x14ac:dyDescent="0.35">
      <c r="B97" s="26">
        <v>78</v>
      </c>
      <c r="C97" t="s">
        <v>975</v>
      </c>
      <c r="D97" t="str">
        <f>_xlfn.CONCAT("""",VLOOKUP(B97,'Index Web'!A$3:O$234,13,FALSE),"""",",")</f>
        <v>"gritadjubilosos",</v>
      </c>
      <c r="E97" t="str">
        <f>_xlfn.CONCAT("""titulo""",": ","""",VLOOKUP(B97,'Index Web'!A$3:L$234,3,FALSE),"""",",")</f>
        <v>"titulo": "Gritad jubilosos",</v>
      </c>
      <c r="F97" t="str">
        <f>_xlfn.CONCAT("""salmo""",": ","""",VLOOKUP(B97,'Index Web'!A$3:L$234,4,FALSE),"""",",")</f>
        <v>"salmo": "Isaías 12,1ss",</v>
      </c>
      <c r="G97" t="str">
        <f>_xlfn.CONCAT("""letra""",": ","""",Table46[[#This Row],[Pg]],"|",VLOOKUP(B97,'Index Web'!A$3:O$234,15,FALSE)," ",VLOOKUP(B97,'Index Web'!A$3:O$234,13,FALSE),"""",",")</f>
        <v>"letra": "78|gritad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gritadjubilosos",</v>
      </c>
      <c r="H97" t="str">
        <f>_xlfn.CONCAT("""archivo""",": ","""/resucito/src/index.html?canto=",VLOOKUP(B97,'Index Web'!A$3:N$234,13,FALSE),"""","}," )</f>
        <v>"archivo": "/resucito/src/index.html?canto=gritadjubilosos"},</v>
      </c>
      <c r="I97" t="str">
        <f>_xlfn.CONCAT(Table46[[#This Row],[id]:[URL]])</f>
        <v>{"id":"gritadjubilosos","titulo": "Gritad jubilosos","salmo": "Isaías 12,1ss","letra": "78|gritad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gritadjubilosos","archivo": "/resucito/src/index.html?canto=gritadjubilosos"},</v>
      </c>
    </row>
    <row r="98" spans="2:9" x14ac:dyDescent="0.35">
      <c r="B98" s="25">
        <v>79</v>
      </c>
      <c r="C98" t="s">
        <v>975</v>
      </c>
      <c r="D98" t="str">
        <f>_xlfn.CONCAT("""",VLOOKUP(B98,'Index Web'!A$3:O$234,13,FALSE),"""",",")</f>
        <v>"haciatimoradasanta",</v>
      </c>
      <c r="E98" t="str">
        <f>_xlfn.CONCAT("""titulo""",": ","""",VLOOKUP(B98,'Index Web'!A$3:L$234,3,FALSE),"""",",")</f>
        <v>"titulo": "Hacia ti, morada santa",</v>
      </c>
      <c r="F98" t="str">
        <f>_xlfn.CONCAT("""salmo""",": ","""",VLOOKUP(B98,'Index Web'!A$3:L$234,4,FALSE),"""",",")</f>
        <v>"salmo": "Himno procesional eucarístico (Kiko Argüello)",</v>
      </c>
      <c r="G98" t="str">
        <f>_xlfn.CONCAT("""letra""",": ","""",Table46[[#This Row],[Pg]],"|",VLOOKUP(B98,'Index Web'!A$3:O$234,15,FALSE)," ",VLOOKUP(B98,'Index Web'!A$3:O$234,13,FALSE),"""",",")</f>
        <v>"letra": "79|hacia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haciatimoradasanta",</v>
      </c>
      <c r="H98" t="str">
        <f>_xlfn.CONCAT("""archivo""",": ","""/resucito/src/index.html?canto=",VLOOKUP(B98,'Index Web'!A$3:N$234,13,FALSE),"""","}," )</f>
        <v>"archivo": "/resucito/src/index.html?canto=haciatimoradasanta"},</v>
      </c>
      <c r="I98" t="str">
        <f>_xlfn.CONCAT(Table46[[#This Row],[id]:[URL]])</f>
        <v>{"id":"haciatimoradasanta","titulo": "Hacia ti, morada santa","salmo": "Himno procesional eucarístico (Kiko Argüello)","letra": "79|hacia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haciatimoradasanta","archivo": "/resucito/src/index.html?canto=haciatimoradasanta"},</v>
      </c>
    </row>
    <row r="99" spans="2:9" x14ac:dyDescent="0.35">
      <c r="B99" s="26">
        <v>80</v>
      </c>
      <c r="C99" t="s">
        <v>975</v>
      </c>
      <c r="D99" t="str">
        <f>_xlfn.CONCAT("""",VLOOKUP(B99,'Index Web'!A$3:O$234,13,FALSE),"""",",")</f>
        <v>"hastacuando",</v>
      </c>
      <c r="E99" t="str">
        <f>_xlfn.CONCAT("""titulo""",": ","""",VLOOKUP(B99,'Index Web'!A$3:L$234,3,FALSE),"""",",")</f>
        <v>"titulo": "Hasta cuándo",</v>
      </c>
      <c r="F99" t="str">
        <f>_xlfn.CONCAT("""salmo""",": ","""",VLOOKUP(B99,'Index Web'!A$3:L$234,4,FALSE),"""",",")</f>
        <v>"salmo": "Salmo 13 (12)",</v>
      </c>
      <c r="G99" t="str">
        <f>_xlfn.CONCAT("""letra""",": ","""",Table46[[#This Row],[Pg]],"|",VLOOKUP(B99,'Index Web'!A$3:O$234,15,FALSE)," ",VLOOKUP(B99,'Index Web'!A$3:O$234,13,FALSE),"""",",")</f>
        <v>"letra": "80|hasta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hastacuando",</v>
      </c>
      <c r="H99" t="str">
        <f>_xlfn.CONCAT("""archivo""",": ","""/resucito/src/index.html?canto=",VLOOKUP(B99,'Index Web'!A$3:N$234,13,FALSE),"""","}," )</f>
        <v>"archivo": "/resucito/src/index.html?canto=hastacuando"},</v>
      </c>
      <c r="I99" t="str">
        <f>_xlfn.CONCAT(Table46[[#This Row],[id]:[URL]])</f>
        <v>{"id":"hastacuando","titulo": "Hasta cuándo","salmo": "Salmo 13 (12)","letra": "80|hasta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hastacuando","archivo": "/resucito/src/index.html?canto=hastacuando"},</v>
      </c>
    </row>
    <row r="100" spans="2:9" x14ac:dyDescent="0.35">
      <c r="B100" s="25">
        <v>81</v>
      </c>
      <c r="C100" t="s">
        <v>975</v>
      </c>
      <c r="D100" t="str">
        <f>_xlfn.CONCAT("""",VLOOKUP(B100,'Index Web'!A$3:O$234,13,FALSE),"""",",")</f>
        <v>"heaquimisiervo",</v>
      </c>
      <c r="E100" t="str">
        <f>_xlfn.CONCAT("""titulo""",": ","""",VLOOKUP(B100,'Index Web'!A$3:L$234,3,FALSE),"""",",")</f>
        <v>"titulo": "He aquí mi siervo",</v>
      </c>
      <c r="F100" t="str">
        <f>_xlfn.CONCAT("""salmo""",": ","""",VLOOKUP(B100,'Index Web'!A$3:L$234,4,FALSE),"""",",")</f>
        <v>"salmo": "Isaías 42,1-4; Mateo 12,18-21 - Primer canto de Siervo de Yahveh",</v>
      </c>
      <c r="G100" t="str">
        <f>_xlfn.CONCAT("""letra""",": ","""",Table46[[#This Row],[Pg]],"|",VLOOKUP(B100,'Index Web'!A$3:O$234,15,FALSE)," ",VLOOKUP(B100,'Index Web'!A$3:O$234,13,FALSE),"""",",")</f>
        <v>"letra": "81|he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heaquimisiervo",</v>
      </c>
      <c r="H100" t="str">
        <f>_xlfn.CONCAT("""archivo""",": ","""/resucito/src/index.html?canto=",VLOOKUP(B100,'Index Web'!A$3:N$234,13,FALSE),"""","}," )</f>
        <v>"archivo": "/resucito/src/index.html?canto=heaquimisiervo"},</v>
      </c>
      <c r="I100" t="str">
        <f>_xlfn.CONCAT(Table46[[#This Row],[id]:[URL]])</f>
        <v>{"id":"heaquimisiervo","titulo": "He aquí mi siervo","salmo": "Isaías 42,1-4; Mateo 12,18-21 - Primer canto de Siervo de Yahveh","letra": "81|he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heaquimisiervo","archivo": "/resucito/src/index.html?canto=heaquimisiervo"},</v>
      </c>
    </row>
    <row r="101" spans="2:9" x14ac:dyDescent="0.35">
      <c r="B101" s="31">
        <v>226</v>
      </c>
      <c r="C101" t="s">
        <v>975</v>
      </c>
      <c r="D101" t="str">
        <f>_xlfn.CONCAT("""",VLOOKUP(B101,'Index Web'!A$3:O$234,13,FALSE),"""",",")</f>
        <v>"heaquiquenuestroespejoeselsenor",</v>
      </c>
      <c r="E101" t="str">
        <f>_xlfn.CONCAT("""titulo""",": ","""",VLOOKUP(B101,'Index Web'!A$3:L$234,3,FALSE),"""",",")</f>
        <v>"titulo": "He aquí que nuestro espejo es el Señor",</v>
      </c>
      <c r="F101" t="str">
        <f>_xlfn.CONCAT("""salmo""",": ","""",VLOOKUP(B101,'Index Web'!A$3:L$234,4,FALSE),"""",",")</f>
        <v>"salmo": "Oda XIII de Salomón",</v>
      </c>
      <c r="G101" t="str">
        <f>_xlfn.CONCAT("""letra""",": ","""",Table46[[#This Row],[Pg]],"|",VLOOKUP(B101,'Index Web'!A$3:O$234,15,FALSE)," ",VLOOKUP(B101,'Index Web'!A$3:O$234,13,FALSE),"""",",")</f>
        <v>"letra": "226|he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heaquiquenuestroespejoeselsenor",</v>
      </c>
      <c r="H101" t="str">
        <f>_xlfn.CONCAT("""archivo""",": ","""/resucito/src/index.html?canto=",VLOOKUP(B101,'Index Web'!A$3:N$234,13,FALSE),"""","}," )</f>
        <v>"archivo": "/resucito/src/index.html?canto=heaquiquenuestroespejoeselsenor"},</v>
      </c>
      <c r="I101" t="str">
        <f>_xlfn.CONCAT(Table46[[#This Row],[id]:[URL]])</f>
        <v>{"id":"heaquiquenuestroespejoeselsenor","titulo": "He aquí que nuestro espejo es el Señor","salmo": "Oda XIII de Salomón","letra": "226|he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heaquiquenuestroespejoeselsenor","archivo": "/resucito/src/index.html?canto=heaquiquenuestroespejoeselsenor"},</v>
      </c>
    </row>
    <row r="102" spans="2:9" x14ac:dyDescent="0.35">
      <c r="B102" s="25">
        <v>82</v>
      </c>
      <c r="C102" t="s">
        <v>975</v>
      </c>
      <c r="D102" t="str">
        <f>_xlfn.CONCAT("""",VLOOKUP(B102,'Index Web'!A$3:O$234,13,FALSE),"""",",")</f>
        <v>"heaquiquevengopresto",</v>
      </c>
      <c r="E102" t="str">
        <f>_xlfn.CONCAT("""titulo""",": ","""",VLOOKUP(B102,'Index Web'!A$3:L$234,3,FALSE),"""",",")</f>
        <v>"titulo": "He aquí que vengo presto",</v>
      </c>
      <c r="F102" t="str">
        <f>_xlfn.CONCAT("""salmo""",": ","""",VLOOKUP(B102,'Index Web'!A$3:L$234,4,FALSE),"""",",")</f>
        <v>"salmo": "Apocalipsis 22,12-16",</v>
      </c>
      <c r="G102" t="str">
        <f>_xlfn.CONCAT("""letra""",": ","""",Table46[[#This Row],[Pg]],"|",VLOOKUP(B102,'Index Web'!A$3:O$234,15,FALSE)," ",VLOOKUP(B102,'Index Web'!A$3:O$234,13,FALSE),"""",",")</f>
        <v>"letra": "82|he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heaquiquevengopresto",</v>
      </c>
      <c r="H102" t="str">
        <f>_xlfn.CONCAT("""archivo""",": ","""/resucito/src/index.html?canto=",VLOOKUP(B102,'Index Web'!A$3:N$234,13,FALSE),"""","}," )</f>
        <v>"archivo": "/resucito/src/index.html?canto=heaquiquevengopresto"},</v>
      </c>
      <c r="I102" t="str">
        <f>_xlfn.CONCAT(Table46[[#This Row],[id]:[URL]])</f>
        <v>{"id":"heaquiquevengopresto","titulo": "He aquí que vengo presto","salmo": "Apocalipsis 22,12-16","letra": "82|he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heaquiquevengopresto","archivo": "/resucito/src/index.html?canto=heaquiquevengopresto"},</v>
      </c>
    </row>
    <row r="103" spans="2:9" x14ac:dyDescent="0.35">
      <c r="B103" s="26">
        <v>83</v>
      </c>
      <c r="C103" t="s">
        <v>975</v>
      </c>
      <c r="D103" t="str">
        <f>_xlfn.CONCAT("""",VLOOKUP(B103,'Index Web'!A$3:O$234,13,FALSE),"""",",")</f>
        <v>"heesperadoenelsenor",</v>
      </c>
      <c r="E103" t="str">
        <f>_xlfn.CONCAT("""titulo""",": ","""",VLOOKUP(B103,'Index Web'!A$3:L$234,3,FALSE),"""",",")</f>
        <v>"titulo": "He esperado en el Señor",</v>
      </c>
      <c r="F103" t="str">
        <f>_xlfn.CONCAT("""salmo""",": ","""",VLOOKUP(B103,'Index Web'!A$3:L$234,4,FALSE),"""",",")</f>
        <v>"salmo": "Salmo 40 (39)",</v>
      </c>
      <c r="G103" t="str">
        <f>_xlfn.CONCAT("""letra""",": ","""",Table46[[#This Row],[Pg]],"|",VLOOKUP(B103,'Index Web'!A$3:O$234,15,FALSE)," ",VLOOKUP(B103,'Index Web'!A$3:O$234,13,FALSE),"""",",")</f>
        <v>"letra": "83|he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heesperadoenelsenor",</v>
      </c>
      <c r="H103" t="str">
        <f>_xlfn.CONCAT("""archivo""",": ","""/resucito/src/index.html?canto=",VLOOKUP(B103,'Index Web'!A$3:N$234,13,FALSE),"""","}," )</f>
        <v>"archivo": "/resucito/src/index.html?canto=heesperadoenelsenor"},</v>
      </c>
      <c r="I103" t="str">
        <f>_xlfn.CONCAT(Table46[[#This Row],[id]:[URL]])</f>
        <v>{"id":"heesperadoenelsenor","titulo": "He esperado en el Señor","salmo": "Salmo 40 (39)","letra": "83|he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heesperadoenelsenor","archivo": "/resucito/src/index.html?canto=heesperadoenelsenor"},</v>
      </c>
    </row>
    <row r="104" spans="2:9" x14ac:dyDescent="0.35">
      <c r="B104" s="24">
        <v>241</v>
      </c>
      <c r="C104" t="s">
        <v>975</v>
      </c>
      <c r="D104" t="str">
        <f>_xlfn.CONCAT("""",VLOOKUP(B104,'Index Web'!A$3:O$234,13,FALSE),"""",",")</f>
        <v>"hermosaeresamigamia",</v>
      </c>
      <c r="E104" t="str">
        <f>_xlfn.CONCAT("""titulo""",": ","""",VLOOKUP(B104,'Index Web'!A$3:L$234,3,FALSE),"""",",")</f>
        <v>"titulo": "Hermosa eres, amiga mía",</v>
      </c>
      <c r="F104" t="str">
        <f>_xlfn.CONCAT("""salmo""",": ","""",VLOOKUP(B104,'Index Web'!A$3:L$234,4,FALSE),"""",",")</f>
        <v>"salmo": "Cantar de los cantares 6-7",</v>
      </c>
      <c r="G104" t="str">
        <f>_xlfn.CONCAT("""letra""",": ","""",Table46[[#This Row],[Pg]],"|",VLOOKUP(B104,'Index Web'!A$3:O$234,15,FALSE)," ",VLOOKUP(B104,'Index Web'!A$3:O$234,13,FALSE),"""",",")</f>
        <v>"letra": "241|hermosa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c. «¿quién es ésta que surge como la aurora, bella como la luna, esplendente como el sol?» ¡qué bella eres, oh amor, qué bella eres, oh delicia! bellísima como jerusalén, bellísima como jerusalén, jerusalén ¡aay! jerusalén, jerusalén, jerusalén. 1  a. hermosa eres     hermosaeresamigamia",</v>
      </c>
      <c r="H104" t="str">
        <f>_xlfn.CONCAT("""archivo""",": ","""/resucito/src/index.html?canto=",VLOOKUP(B104,'Index Web'!A$3:N$234,13,FALSE),"""","}," )</f>
        <v>"archivo": "/resucito/src/index.html?canto=hermosaeresamigamia"},</v>
      </c>
      <c r="I104" t="str">
        <f>_xlfn.CONCAT(Table46[[#This Row],[id]:[URL]])</f>
        <v>{"id":"hermosaeresamigamia","titulo": "Hermosa eres, amiga mía","salmo": "Cantar de los cantares 6-7","letra": "241|hermosa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c. «¿quién es ésta que surge como la aurora, bella como la luna, esplendente como el sol?» ¡qué bella eres, oh amor, qué bella eres, oh delicia! bellísima como jerusalén, bellísima como jerusalén, jerusalén ¡aay! jerusalén, jerusalén, jerusalén. 1  a. hermosa eres     hermosaeresamigamia","archivo": "/resucito/src/index.html?canto=hermosaeresamigamia"},</v>
      </c>
    </row>
    <row r="105" spans="2:9" x14ac:dyDescent="0.35">
      <c r="B105" s="26">
        <v>84</v>
      </c>
      <c r="C105" t="s">
        <v>975</v>
      </c>
      <c r="D105" t="str">
        <f>_xlfn.CONCAT("""",VLOOKUP(B105,'Index Web'!A$3:O$234,13,FALSE),"""",",")</f>
        <v>"hijasdejerusalen",</v>
      </c>
      <c r="E105" t="str">
        <f>_xlfn.CONCAT("""titulo""",": ","""",VLOOKUP(B105,'Index Web'!A$3:L$234,3,FALSE),"""",",")</f>
        <v>"titulo": "Hijas de Jerusalén",</v>
      </c>
      <c r="F105" t="str">
        <f>_xlfn.CONCAT("""salmo""",": ","""",VLOOKUP(B105,'Index Web'!A$3:L$234,4,FALSE),"""",",")</f>
        <v>"salmo": "Lucas 23,28-46",</v>
      </c>
      <c r="G105" t="str">
        <f>_xlfn.CONCAT("""letra""",": ","""",Table46[[#This Row],[Pg]],"|",VLOOKUP(B105,'Index Web'!A$3:O$234,15,FALSE)," ",VLOOKUP(B105,'Index Web'!A$3:O$234,13,FALSE),"""",",")</f>
        <v>"letra": "84|hijas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hijasdejerusalen",</v>
      </c>
      <c r="H105" t="str">
        <f>_xlfn.CONCAT("""archivo""",": ","""/resucito/src/index.html?canto=",VLOOKUP(B105,'Index Web'!A$3:N$234,13,FALSE),"""","}," )</f>
        <v>"archivo": "/resucito/src/index.html?canto=hijasdejerusalen"},</v>
      </c>
      <c r="I105" t="str">
        <f>_xlfn.CONCAT(Table46[[#This Row],[id]:[URL]])</f>
        <v>{"id":"hijasdejerusalen","titulo": "Hijas de Jerusalén","salmo": "Lucas 23,28-46","letra": "84|hijas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hijasdejerusalen","archivo": "/resucito/src/index.html?canto=hijasdejerusalen"},</v>
      </c>
    </row>
    <row r="106" spans="2:9" x14ac:dyDescent="0.35">
      <c r="B106" s="25">
        <v>85</v>
      </c>
      <c r="C106" t="s">
        <v>975</v>
      </c>
      <c r="D106" t="str">
        <f>_xlfn.CONCAT("""",VLOOKUP(B106,'Index Web'!A$3:O$234,13,FALSE),"""",",")</f>
        <v>"himnoacristoluz",</v>
      </c>
      <c r="E106" t="str">
        <f>_xlfn.CONCAT("""titulo""",": ","""",VLOOKUP(B106,'Index Web'!A$3:L$234,3,FALSE),"""",",")</f>
        <v>"titulo": "Himno a Cristo luz",</v>
      </c>
      <c r="F106" t="str">
        <f>_xlfn.CONCAT("""salmo""",": ","""",VLOOKUP(B106,'Index Web'!A$3:L$234,4,FALSE),"""",",")</f>
        <v>"salmo": "Himno vespertino (San Gregorio Nacianceno)",</v>
      </c>
      <c r="G106" t="str">
        <f>_xlfn.CONCAT("""letra""",": ","""",Table46[[#This Row],[Pg]],"|",VLOOKUP(B106,'Index Web'!A$3:O$234,15,FALSE)," ",VLOOKUP(B106,'Index Web'!A$3:O$234,13,FALSE),"""",",")</f>
        <v>"letra": "85|himno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himnoacristoluz",</v>
      </c>
      <c r="H106" t="str">
        <f>_xlfn.CONCAT("""archivo""",": ","""/resucito/src/index.html?canto=",VLOOKUP(B106,'Index Web'!A$3:N$234,13,FALSE),"""","}," )</f>
        <v>"archivo": "/resucito/src/index.html?canto=himnoacristoluz"},</v>
      </c>
      <c r="I106" t="str">
        <f>_xlfn.CONCAT(Table46[[#This Row],[id]:[URL]])</f>
        <v>{"id":"himnoacristoluz","titulo": "Himno a Cristo luz","salmo": "Himno vespertino (San Gregorio Nacianceno)","letra": "85|himno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himnoacristoluz","archivo": "/resucito/src/index.html?canto=himnoacristoluz"},</v>
      </c>
    </row>
    <row r="107" spans="2:9" x14ac:dyDescent="0.35">
      <c r="B107" s="26">
        <v>86</v>
      </c>
      <c r="C107" t="s">
        <v>975</v>
      </c>
      <c r="D107" t="str">
        <f>_xlfn.CONCAT("""",VLOOKUP(B107,'Index Web'!A$3:O$234,13,FALSE),"""",",")</f>
        <v>"himnoalacaridad",</v>
      </c>
      <c r="E107" t="str">
        <f>_xlfn.CONCAT("""titulo""",": ","""",VLOOKUP(B107,'Index Web'!A$3:L$234,3,FALSE),"""",",")</f>
        <v>"titulo": "Himno a la caridad",</v>
      </c>
      <c r="F107" t="str">
        <f>_xlfn.CONCAT("""salmo""",": ","""",VLOOKUP(B107,'Index Web'!A$3:L$234,4,FALSE),"""",",")</f>
        <v>"salmo": "1 Corintios 13,1-7",</v>
      </c>
      <c r="G107" t="str">
        <f>_xlfn.CONCAT("""letra""",": ","""",Table46[[#This Row],[Pg]],"|",VLOOKUP(B107,'Index Web'!A$3:O$234,15,FALSE)," ",VLOOKUP(B107,'Index Web'!A$3:O$234,13,FALSE),"""",",")</f>
        <v>"letra": "86|himno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himnoalacaridad",</v>
      </c>
      <c r="H107" t="str">
        <f>_xlfn.CONCAT("""archivo""",": ","""/resucito/src/index.html?canto=",VLOOKUP(B107,'Index Web'!A$3:N$234,13,FALSE),"""","}," )</f>
        <v>"archivo": "/resucito/src/index.html?canto=himnoalacaridad"},</v>
      </c>
      <c r="I107" t="str">
        <f>_xlfn.CONCAT(Table46[[#This Row],[id]:[URL]])</f>
        <v>{"id":"himnoalacaridad","titulo": "Himno a la caridad","salmo": "1 Corintios 13,1-7","letra": "86|himno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himnoalacaridad","archivo": "/resucito/src/index.html?canto=himnoalacaridad"},</v>
      </c>
    </row>
    <row r="108" spans="2:9" x14ac:dyDescent="0.35">
      <c r="B108" s="30">
        <v>227</v>
      </c>
      <c r="C108" t="s">
        <v>975</v>
      </c>
      <c r="D108" t="str">
        <f>_xlfn.CONCAT("""",VLOOKUP(B108,'Index Web'!A$3:O$234,13,FALSE),"""",",")</f>
        <v>"himnoalacruzgloriosa",</v>
      </c>
      <c r="E108" t="str">
        <f>_xlfn.CONCAT("""titulo""",": ","""",VLOOKUP(B108,'Index Web'!A$3:L$234,3,FALSE),"""",",")</f>
        <v>"titulo": "Himno a la Cruz Gloriosa",</v>
      </c>
      <c r="F108" t="str">
        <f>_xlfn.CONCAT("""salmo""",": ","""",VLOOKUP(B108,'Index Web'!A$3:L$234,4,FALSE),"""",",")</f>
        <v>"salmo": "Homilía La Santa Pascua (Anónimo s. II)",</v>
      </c>
      <c r="G108" t="str">
        <f>_xlfn.CONCAT("""letra""",": ","""",Table46[[#This Row],[Pg]],"|",VLOOKUP(B108,'Index Web'!A$3:O$234,15,FALSE)," ",VLOOKUP(B108,'Index Web'!A$3:O$234,13,FALSE),"""",",")</f>
        <v>"letra": "227|himno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c en el temor es mi defensa, en el tropiezo me da fuerzas, en la victoria es la corona, en la lucha ella es mi premio. árbol de vida eterna, misterio del universo. columna de la tierra, tu cima toca el cielo y en tus brazos abiertos brilla el amor de Dios. a la cruz gloriosa     himnoalacruzgloriosa",</v>
      </c>
      <c r="H108" t="str">
        <f>_xlfn.CONCAT("""archivo""",": ","""/resucito/src/index.html?canto=",VLOOKUP(B108,'Index Web'!A$3:N$234,13,FALSE),"""","}," )</f>
        <v>"archivo": "/resucito/src/index.html?canto=himnoalacruzgloriosa"},</v>
      </c>
      <c r="I108" t="str">
        <f>_xlfn.CONCAT(Table46[[#This Row],[id]:[URL]])</f>
        <v>{"id":"himnoalacruzgloriosa","titulo": "Himno a la Cruz Gloriosa","salmo": "Homilía La Santa Pascua (Anónimo s. II)","letra": "227|himno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c en el temor es mi defensa, en el tropiezo me da fuerzas, en la victoria es la corona, en la lucha ella es mi premio. árbol de vida eterna, misterio del universo. columna de la tierra, tu cima toca el cielo y en tus brazos abiertos brilla el amor de Dios. a la cruz gloriosa     himnoalacruzgloriosa","archivo": "/resucito/src/index.html?canto=himnoalacruzgloriosa"},</v>
      </c>
    </row>
    <row r="109" spans="2:9" x14ac:dyDescent="0.35">
      <c r="B109" s="26">
        <v>87</v>
      </c>
      <c r="C109" t="s">
        <v>975</v>
      </c>
      <c r="D109" t="str">
        <f>_xlfn.CONCAT("""",VLOOKUP(B109,'Index Web'!A$3:O$234,13,FALSE),"""",",")</f>
        <v>"himnoalakenosis",</v>
      </c>
      <c r="E109" t="str">
        <f>_xlfn.CONCAT("""titulo""",": ","""",VLOOKUP(B109,'Index Web'!A$3:L$234,3,FALSE),"""",",")</f>
        <v>"titulo": "Himno a la kenosis",</v>
      </c>
      <c r="F109" t="str">
        <f>_xlfn.CONCAT("""salmo""",": ","""",VLOOKUP(B109,'Index Web'!A$3:L$234,4,FALSE),"""",",")</f>
        <v>"salmo": "Filipenses 2,1-11",</v>
      </c>
      <c r="G109" t="str">
        <f>_xlfn.CONCAT("""letra""",": ","""",Table46[[#This Row],[Pg]],"|",VLOOKUP(B109,'Index Web'!A$3:O$234,15,FALSE)," ",VLOOKUP(B109,'Index Web'!A$3:O$234,13,FALSE),"""",",")</f>
        <v>"letra": "87|himno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himnoalakenosis",</v>
      </c>
      <c r="H109" t="str">
        <f>_xlfn.CONCAT("""archivo""",": ","""/resucito/src/index.html?canto=",VLOOKUP(B109,'Index Web'!A$3:N$234,13,FALSE),"""","}," )</f>
        <v>"archivo": "/resucito/src/index.html?canto=himnoalakenosis"},</v>
      </c>
      <c r="I109" t="str">
        <f>_xlfn.CONCAT(Table46[[#This Row],[id]:[URL]])</f>
        <v>{"id":"himnoalakenosis","titulo": "Himno a la kenosis","salmo": "Filipenses 2,1-11","letra": "87|himno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himnoalakenosis","archivo": "/resucito/src/index.html?canto=himnoalakenosis"},</v>
      </c>
    </row>
    <row r="110" spans="2:9" x14ac:dyDescent="0.35">
      <c r="B110" s="25">
        <v>88</v>
      </c>
      <c r="C110" t="s">
        <v>975</v>
      </c>
      <c r="D110" t="str">
        <f>_xlfn.CONCAT("""",VLOOKUP(B110,'Index Web'!A$3:O$234,13,FALSE),"""",",")</f>
        <v>"himnodeadviento",</v>
      </c>
      <c r="E110" t="str">
        <f>_xlfn.CONCAT("""titulo""",": ","""",VLOOKUP(B110,'Index Web'!A$3:L$234,3,FALSE),"""",",")</f>
        <v>"titulo": "Himno de Adviento",</v>
      </c>
      <c r="F110" t="str">
        <f>_xlfn.CONCAT("""salmo""",": ","""",VLOOKUP(B110,'Index Web'!A$3:L$234,4,FALSE),"""",",")</f>
        <v>"salmo": "Himno lat. «Vox clara ecce Intonat»",</v>
      </c>
      <c r="G110" t="str">
        <f>_xlfn.CONCAT("""letra""",": ","""",Table46[[#This Row],[Pg]],"|",VLOOKUP(B110,'Index Web'!A$3:O$234,15,FALSE)," ",VLOOKUP(B110,'Index Web'!A$3:O$234,13,FALSE),"""",",")</f>
        <v>"letra": "88|himno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himnodeadviento",</v>
      </c>
      <c r="H110" t="str">
        <f>_xlfn.CONCAT("""archivo""",": ","""/resucito/src/index.html?canto=",VLOOKUP(B110,'Index Web'!A$3:N$234,13,FALSE),"""","}," )</f>
        <v>"archivo": "/resucito/src/index.html?canto=himnodeadviento"},</v>
      </c>
      <c r="I110" t="str">
        <f>_xlfn.CONCAT(Table46[[#This Row],[id]:[URL]])</f>
        <v>{"id":"himnodeadviento","titulo": "Himno de Adviento","salmo": "Himno lat. «Vox clara ecce Intonat»","letra": "88|himno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himnodeadviento","archivo": "/resucito/src/index.html?canto=himnodeadviento"},</v>
      </c>
    </row>
    <row r="111" spans="2:9" x14ac:dyDescent="0.35">
      <c r="B111" s="26">
        <v>89</v>
      </c>
      <c r="C111" t="s">
        <v>975</v>
      </c>
      <c r="D111" t="str">
        <f>_xlfn.CONCAT("""",VLOOKUP(B111,'Index Web'!A$3:O$234,13,FALSE),"""",",")</f>
        <v>"himnodelaascension",</v>
      </c>
      <c r="E111" t="str">
        <f>_xlfn.CONCAT("""titulo""",": ","""",VLOOKUP(B111,'Index Web'!A$3:L$234,3,FALSE),"""",",")</f>
        <v>"titulo": "Himno de la Ascensión",</v>
      </c>
      <c r="F111" t="str">
        <f>_xlfn.CONCAT("""salmo""",": ","""",VLOOKUP(B111,'Index Web'!A$3:L$234,4,FALSE),"""",",")</f>
        <v>"salmo": "Himno de Laudes del tiempo Pascual, de la Ascensión a Pentecostés  / Himno de la liturgia de las horas ",</v>
      </c>
      <c r="G111" t="str">
        <f>_xlfn.CONCAT("""letra""",": ","""",Table46[[#This Row],[Pg]],"|",VLOOKUP(B111,'Index Web'!A$3:O$234,15,FALSE)," ",VLOOKUP(B111,'Index Web'!A$3:O$234,13,FALSE),"""",",")</f>
        <v>"letra": "89|himno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himnodelaascension",</v>
      </c>
      <c r="H111" t="str">
        <f>_xlfn.CONCAT("""archivo""",": ","""/resucito/src/index.html?canto=",VLOOKUP(B111,'Index Web'!A$3:N$234,13,FALSE),"""","}," )</f>
        <v>"archivo": "/resucito/src/index.html?canto=himnodelaascension"},</v>
      </c>
      <c r="I111" t="str">
        <f>_xlfn.CONCAT(Table46[[#This Row],[id]:[URL]])</f>
        <v>{"id":"himnodelaascension","titulo": "Himno de la Ascensión","salmo": "Himno de Laudes del tiempo Pascual, de la Ascensión a Pentecostés  / Himno de la liturgia de las horas ","letra": "89|himno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himnodelaascension","archivo": "/resucito/src/index.html?canto=himnodelaascension"},</v>
      </c>
    </row>
    <row r="112" spans="2:9" x14ac:dyDescent="0.35">
      <c r="B112" s="25">
        <v>90</v>
      </c>
      <c r="C112" t="s">
        <v>975</v>
      </c>
      <c r="D112" t="str">
        <f>_xlfn.CONCAT("""",VLOOKUP(B112,'Index Web'!A$3:O$234,13,FALSE),"""",",")</f>
        <v>"himnodepascua",</v>
      </c>
      <c r="E112" t="str">
        <f>_xlfn.CONCAT("""titulo""",": ","""",VLOOKUP(B112,'Index Web'!A$3:L$234,3,FALSE),"""",",")</f>
        <v>"titulo": "Himno de Pascua",</v>
      </c>
      <c r="F112" t="str">
        <f>_xlfn.CONCAT("""salmo""",": ","""",VLOOKUP(B112,'Index Web'!A$3:L$234,4,FALSE),"""",",")</f>
        <v>"salmo": "Himno lat. «Aurora lucis rutiiat»",</v>
      </c>
      <c r="G112" t="str">
        <f>_xlfn.CONCAT("""letra""",": ","""",Table46[[#This Row],[Pg]],"|",VLOOKUP(B112,'Index Web'!A$3:O$234,15,FALSE)," ",VLOOKUP(B112,'Index Web'!A$3:O$234,13,FALSE),"""",",")</f>
        <v>"letra": "90|himno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himnodepascua",</v>
      </c>
      <c r="H112" t="str">
        <f>_xlfn.CONCAT("""archivo""",": ","""/resucito/src/index.html?canto=",VLOOKUP(B112,'Index Web'!A$3:N$234,13,FALSE),"""","}," )</f>
        <v>"archivo": "/resucito/src/index.html?canto=himnodepascua"},</v>
      </c>
      <c r="I112" t="str">
        <f>_xlfn.CONCAT(Table46[[#This Row],[id]:[URL]])</f>
        <v>{"id":"himnodepascua","titulo": "Himno de Pascua","salmo": "Himno lat. «Aurora lucis rutiiat»","letra": "90|himno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himnodepascua","archivo": "/resucito/src/index.html?canto=himnodepascua"},</v>
      </c>
    </row>
    <row r="113" spans="2:9" x14ac:dyDescent="0.35">
      <c r="B113" s="26">
        <v>91</v>
      </c>
      <c r="C113" t="s">
        <v>975</v>
      </c>
      <c r="D113" t="str">
        <f>_xlfn.CONCAT("""",VLOOKUP(B113,'Index Web'!A$3:O$234,13,FALSE),"""",",")</f>
        <v>"huyeamadomio",</v>
      </c>
      <c r="E113" t="str">
        <f>_xlfn.CONCAT("""titulo""",": ","""",VLOOKUP(B113,'Index Web'!A$3:L$234,3,FALSE),"""",",")</f>
        <v>"titulo": "Huye, amado mío",</v>
      </c>
      <c r="F113" t="str">
        <f>_xlfn.CONCAT("""salmo""",": ","""",VLOOKUP(B113,'Index Web'!A$3:L$234,4,FALSE),"""",",")</f>
        <v>"salmo": "Cantar de los Cantares 8,10-14",</v>
      </c>
      <c r="G113" t="str">
        <f>_xlfn.CONCAT("""letra""",": ","""",Table46[[#This Row],[Pg]],"|",VLOOKUP(B113,'Index Web'!A$3:O$234,15,FALSE)," ",VLOOKUP(B113,'Index Web'!A$3:O$234,13,FALSE),"""",",")</f>
        <v>"letra": "91|huye,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huyeamadomio",</v>
      </c>
      <c r="H113" t="str">
        <f>_xlfn.CONCAT("""archivo""",": ","""/resucito/src/index.html?canto=",VLOOKUP(B113,'Index Web'!A$3:N$234,13,FALSE),"""","}," )</f>
        <v>"archivo": "/resucito/src/index.html?canto=huyeamadomio"},</v>
      </c>
      <c r="I113" t="str">
        <f>_xlfn.CONCAT(Table46[[#This Row],[id]:[URL]])</f>
        <v>{"id":"huyeamadomio","titulo": "Huye, amado mío","salmo": "Cantar de los Cantares 8,10-14","letra": "91|huye,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huyeamadomio","archivo": "/resucito/src/index.html?canto=huyeamadomio"},</v>
      </c>
    </row>
    <row r="114" spans="2:9" x14ac:dyDescent="0.35">
      <c r="B114" s="25">
        <v>92</v>
      </c>
      <c r="C114" t="s">
        <v>975</v>
      </c>
      <c r="D114" t="str">
        <f>_xlfn.CONCAT("""",VLOOKUP(B114,'Index Web'!A$3:O$234,13,FALSE),"""",",")</f>
        <v>"idyanunciadamishermanos",</v>
      </c>
      <c r="E114" t="str">
        <f>_xlfn.CONCAT("""titulo""",": ","""",VLOOKUP(B114,'Index Web'!A$3:L$234,3,FALSE),"""",",")</f>
        <v>"titulo": "Id y anunciad a mis hermanos",</v>
      </c>
      <c r="F114" t="str">
        <f>_xlfn.CONCAT("""salmo""",": ","""",VLOOKUP(B114,'Index Web'!A$3:L$234,4,FALSE),"""",",")</f>
        <v>"salmo": "Mateo 28,10.16-20",</v>
      </c>
      <c r="G114" t="str">
        <f>_xlfn.CONCAT("""letra""",": ","""",Table46[[#This Row],[Pg]],"|",VLOOKUP(B114,'Index Web'!A$3:O$234,15,FALSE)," ",VLOOKUP(B114,'Index Web'!A$3:O$234,13,FALSE),"""",",")</f>
        <v>"letra": "92|id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idyanunciadamishermanos",</v>
      </c>
      <c r="H114" t="str">
        <f>_xlfn.CONCAT("""archivo""",": ","""/resucito/src/index.html?canto=",VLOOKUP(B114,'Index Web'!A$3:N$234,13,FALSE),"""","}," )</f>
        <v>"archivo": "/resucito/src/index.html?canto=idyanunciadamishermanos"},</v>
      </c>
      <c r="I114" t="str">
        <f>_xlfn.CONCAT(Table46[[#This Row],[id]:[URL]])</f>
        <v>{"id":"idyanunciadamishermanos","titulo": "Id y anunciad a mis hermanos","salmo": "Mateo 28,10.16-20","letra": "92|id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idyanunciadamishermanos","archivo": "/resucito/src/index.html?canto=idyanunciadamishermanos"},</v>
      </c>
    </row>
    <row r="115" spans="2:9" x14ac:dyDescent="0.35">
      <c r="B115" s="26">
        <v>93</v>
      </c>
      <c r="C115" t="s">
        <v>975</v>
      </c>
      <c r="D115" t="str">
        <f>_xlfn.CONCAT("""",VLOOKUP(B115,'Index Web'!A$3:O$234,13,FALSE),"""",",")</f>
        <v>"improperios",</v>
      </c>
      <c r="E115" t="str">
        <f>_xlfn.CONCAT("""titulo""",": ","""",VLOOKUP(B115,'Index Web'!A$3:L$234,3,FALSE),"""",",")</f>
        <v>"titulo": "Improperios",</v>
      </c>
      <c r="F115" t="str">
        <f>_xlfn.CONCAT("""salmo""",": ","""",VLOOKUP(B115,'Index Web'!A$3:L$234,4,FALSE),"""",",")</f>
        <v>"salmo": "Adoración de la santa Cruz el Viernes santo",</v>
      </c>
      <c r="G115" t="str">
        <f>_xlfn.CONCAT("""letra""",": ","""",Table46[[#This Row],[Pg]],"|",VLOOKUP(B115,'Index Web'!A$3:O$234,15,FALSE)," ",VLOOKUP(B115,'Index Web'!A$3:O$234,13,FALSE),"""",",")</f>
        <v>"letra": "93|improperios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yo te he abierto un camino en el desierto, yo te he alimentado con el maná, te he introducido en la tierra prometida, y tú, y tú, me has preparado la cruz. ¡oh pueblo mío  ¿qué más he podido hacer por ti que no haya hecho? yo te llamé: «mi viña amada», y tú, y tú me has dado fruto amargo. hágios o théos, sanctus deus. hágios ischyrós, sanctus fortis. hágios athánatos, eléison himás. sanctus et inmortalis, miserere nobis. ¡oh pueblo mío  improperios",</v>
      </c>
      <c r="H115" t="str">
        <f>_xlfn.CONCAT("""archivo""",": ","""/resucito/src/index.html?canto=",VLOOKUP(B115,'Index Web'!A$3:N$234,13,FALSE),"""","}," )</f>
        <v>"archivo": "/resucito/src/index.html?canto=improperios"},</v>
      </c>
      <c r="I115" t="str">
        <f>_xlfn.CONCAT(Table46[[#This Row],[id]:[URL]])</f>
        <v>{"id":"improperios","titulo": "Improperios","salmo": "Adoración de la santa Cruz el Viernes santo","letra": "93|improperios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yo te he abierto un camino en el desierto, yo te he alimentado con el maná, te he introducido en la tierra prometida, y tú, y tú, me has preparado la cruz. ¡oh pueblo mío  ¿qué más he podido hacer por ti que no haya hecho? yo te llamé: «mi viña amada», y tú, y tú me has dado fruto amargo. hágios o théos, sanctus deus. hágios ischyrós, sanctus fortis. hágios athánatos, eléison himás. sanctus et inmortalis, miserere nobis. ¡oh pueblo mío  improperios","archivo": "/resucito/src/index.html?canto=improperios"},</v>
      </c>
    </row>
    <row r="116" spans="2:9" x14ac:dyDescent="0.35">
      <c r="B116" s="31">
        <v>228</v>
      </c>
      <c r="C116" t="s">
        <v>975</v>
      </c>
      <c r="D116" t="str">
        <f>_xlfn.CONCAT("""",VLOOKUP(B116,'Index Web'!A$3:O$234,13,FALSE),"""",",")</f>
        <v>"jacob",</v>
      </c>
      <c r="E116" t="str">
        <f>_xlfn.CONCAT("""titulo""",": ","""",VLOOKUP(B116,'Index Web'!A$3:L$234,3,FALSE),"""",",")</f>
        <v>"titulo": "Jacob ",</v>
      </c>
      <c r="F116" t="str">
        <f>_xlfn.CONCAT("""salmo""",": ","""",VLOOKUP(B116,'Index Web'!A$3:L$234,4,FALSE),"""",",")</f>
        <v>"salmo": "Genesis 32,23-29 ",</v>
      </c>
      <c r="G116" t="str">
        <f>_xlfn.CONCAT("""letra""",": ","""",Table46[[#This Row],[Pg]],"|",VLOOKUP(B116,'Index Web'!A$3:O$234,15,FALSE)," ",VLOOKUP(B116,'Index Web'!A$3:O$234,13,FALSE),"""",",")</f>
        <v>"letra": "228|jacob: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jacob",</v>
      </c>
      <c r="H116" t="str">
        <f>_xlfn.CONCAT("""archivo""",": ","""/resucito/src/index.html?canto=",VLOOKUP(B116,'Index Web'!A$3:N$234,13,FALSE),"""","}," )</f>
        <v>"archivo": "/resucito/src/index.html?canto=jacob"},</v>
      </c>
      <c r="I116" t="str">
        <f>_xlfn.CONCAT(Table46[[#This Row],[id]:[URL]])</f>
        <v>{"id":"jacob","titulo": "Jacob ","salmo": "Genesis 32,23-29 ","letra": "228|jacob: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jacob","archivo": "/resucito/src/index.html?canto=jacob"},</v>
      </c>
    </row>
    <row r="117" spans="2:9" x14ac:dyDescent="0.35">
      <c r="B117" s="26">
        <v>94</v>
      </c>
      <c r="C117" t="s">
        <v>975</v>
      </c>
      <c r="D117" t="str">
        <f>_xlfn.CONCAT("""",VLOOKUP(B117,'Index Web'!A$3:O$234,13,FALSE),"""",",")</f>
        <v>"jerusalenreconstruida",</v>
      </c>
      <c r="E117" t="str">
        <f>_xlfn.CONCAT("""titulo""",": ","""",VLOOKUP(B117,'Index Web'!A$3:L$234,3,FALSE),"""",",")</f>
        <v>"titulo": "Jerusalén reconstruida",</v>
      </c>
      <c r="F117" t="str">
        <f>_xlfn.CONCAT("""salmo""",": ","""",VLOOKUP(B117,'Index Web'!A$3:L$234,4,FALSE),"""",",")</f>
        <v>"salmo": "Tobias 13,11-17",</v>
      </c>
      <c r="G117" t="str">
        <f>_xlfn.CONCAT("""letra""",": ","""",Table46[[#This Row],[Pg]],"|",VLOOKUP(B117,'Index Web'!A$3:O$234,15,FALSE)," ",VLOOKUP(B117,'Index Web'!A$3:O$234,13,FALSE),"""",",")</f>
        <v>"letra": "94|jerusalén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a. aleluya,aleluya,aleluya,aleluya. aleluya,aleluya,aleluya,aleluya. jerusalenreconstruida",</v>
      </c>
      <c r="H117" t="str">
        <f>_xlfn.CONCAT("""archivo""",": ","""/resucito/src/index.html?canto=",VLOOKUP(B117,'Index Web'!A$3:N$234,13,FALSE),"""","}," )</f>
        <v>"archivo": "/resucito/src/index.html?canto=jerusalenreconstruida"},</v>
      </c>
      <c r="I117" t="str">
        <f>_xlfn.CONCAT(Table46[[#This Row],[id]:[URL]])</f>
        <v>{"id":"jerusalenreconstruida","titulo": "Jerusalén reconstruida","salmo": "Tobias 13,11-17","letra": "94|jerusalén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a. aleluya,aleluya,aleluya,aleluya. aleluya,aleluya,aleluya,aleluya. jerusalenreconstruida","archivo": "/resucito/src/index.html?canto=jerusalenreconstruida"},</v>
      </c>
    </row>
    <row r="118" spans="2:9" x14ac:dyDescent="0.35">
      <c r="B118" s="25">
        <v>95</v>
      </c>
      <c r="C118" t="s">
        <v>975</v>
      </c>
      <c r="D118" t="str">
        <f>_xlfn.CONCAT("""",VLOOKUP(B118,'Index Web'!A$3:O$234,13,FALSE),"""",",")</f>
        <v>"jesusrecorriatodaslas",</v>
      </c>
      <c r="E118" t="str">
        <f>_xlfn.CONCAT("""titulo""",": ","""",VLOOKUP(B118,'Index Web'!A$3:L$234,3,FALSE),"""",",")</f>
        <v>"titulo": "Jesús recorría todas las ",</v>
      </c>
      <c r="F118" t="str">
        <f>_xlfn.CONCAT("""salmo""",": ","""",VLOOKUP(B118,'Index Web'!A$3:L$234,4,FALSE),"""",",")</f>
        <v>"salmo": "Mateo 9,35ss; 10 ",</v>
      </c>
      <c r="G118" t="str">
        <f>_xlfn.CONCAT("""letra""",": ","""",Table46[[#This Row],[Pg]],"|",VLOOKUP(B118,'Index Web'!A$3:O$234,15,FALSE)," ",VLOOKUP(B118,'Index Web'!A$3:O$234,13,FALSE),"""",",")</f>
        <v>"letra": "95|jesús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jesusrecorriatodaslas",</v>
      </c>
      <c r="H118" t="str">
        <f>_xlfn.CONCAT("""archivo""",": ","""/resucito/src/index.html?canto=",VLOOKUP(B118,'Index Web'!A$3:N$234,13,FALSE),"""","}," )</f>
        <v>"archivo": "/resucito/src/index.html?canto=jesusrecorriatodaslas"},</v>
      </c>
      <c r="I118" t="str">
        <f>_xlfn.CONCAT(Table46[[#This Row],[id]:[URL]])</f>
        <v>{"id":"jesusrecorriatodaslas","titulo": "Jesús recorría todas las ","salmo": "Mateo 9,35ss; 10 ","letra": "95|jesús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jesusrecorriatodaslas","archivo": "/resucito/src/index.html?canto=jesusrecorriatodaslas"},</v>
      </c>
    </row>
    <row r="119" spans="2:9" x14ac:dyDescent="0.35">
      <c r="B119" s="26">
        <v>96</v>
      </c>
      <c r="C119" t="s">
        <v>975</v>
      </c>
      <c r="D119" t="str">
        <f>_xlfn.CONCAT("""",VLOOKUP(B119,'Index Web'!A$3:O$234,13,FALSE),"""",",")</f>
        <v>"lacorderadedios",</v>
      </c>
      <c r="E119" t="str">
        <f>_xlfn.CONCAT("""titulo""",": ","""",VLOOKUP(B119,'Index Web'!A$3:L$234,3,FALSE),"""",",")</f>
        <v>"titulo": "La cordera de Dios",</v>
      </c>
      <c r="F119" t="str">
        <f>_xlfn.CONCAT("""salmo""",": ","""",VLOOKUP(B119,'Index Web'!A$3:L$234,4,FALSE),"""",",")</f>
        <v>"salmo": "Mateo 1,18s; 2,13s.18",</v>
      </c>
      <c r="G119" t="str">
        <f>_xlfn.CONCAT("""letra""",": ","""",Table46[[#This Row],[Pg]],"|",VLOOKUP(B119,'Index Web'!A$3:O$234,15,FALSE)," ",VLOOKUP(B119,'Index Web'!A$3:O$234,13,FALSE),"""",",")</f>
        <v>"letra": "96|la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lacorderadedios",</v>
      </c>
      <c r="H119" t="str">
        <f>_xlfn.CONCAT("""archivo""",": ","""/resucito/src/index.html?canto=",VLOOKUP(B119,'Index Web'!A$3:N$234,13,FALSE),"""","}," )</f>
        <v>"archivo": "/resucito/src/index.html?canto=lacorderadedios"},</v>
      </c>
      <c r="I119" t="str">
        <f>_xlfn.CONCAT(Table46[[#This Row],[id]:[URL]])</f>
        <v>{"id":"lacorderadedios","titulo": "La cordera de Dios","salmo": "Mateo 1,18s; 2,13s.18","letra": "96|la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lacorderadedios","archivo": "/resucito/src/index.html?canto=lacorderadedios"},</v>
      </c>
    </row>
    <row r="120" spans="2:9" x14ac:dyDescent="0.35">
      <c r="B120" s="25">
        <v>97</v>
      </c>
      <c r="C120" t="s">
        <v>975</v>
      </c>
      <c r="D120" t="str">
        <f>_xlfn.CONCAT("""",VLOOKUP(B120,'Index Web'!A$3:O$234,13,FALSE),"""",",")</f>
        <v>"laespada",</v>
      </c>
      <c r="E120" t="str">
        <f>_xlfn.CONCAT("""titulo""",": ","""",VLOOKUP(B120,'Index Web'!A$3:L$234,3,FALSE),"""",",")</f>
        <v>"titulo": "La espada",</v>
      </c>
      <c r="F120" t="str">
        <f>_xlfn.CONCAT("""salmo""",": ","""",VLOOKUP(B120,'Index Web'!A$3:L$234,4,FALSE),"""",",")</f>
        <v>"salmo": "Ezequiel 21,14-22",</v>
      </c>
      <c r="G120" t="str">
        <f>_xlfn.CONCAT("""letra""",": ","""",Table46[[#This Row],[Pg]],"|",VLOOKUP(B120,'Index Web'!A$3:O$234,15,FALSE)," ",VLOOKUP(B120,'Index Web'!A$3:O$234,13,FALSE),"""",",")</f>
        <v>"letra": "97|la espada ezequiel 21,14-22  espada, espada, bruñida para matar. a. espada, espada, bruñida para matar.  maría, maría, madre de Dios. a. maría, maría, madre de Dios.  grita, hijo de hombre, grita, hijo de hombre: la espada es para mi pueblo, espada para mi pueblo. a. espada, espada . maría, maría   gira a tu derecha, gira hacia tu izquierda, allí donde tus filos quedarán saciados, allí donde se saciará mi alma. a. espada, espada . maría, maría   bruñida para matar, bruñida para matar. grita, hijo de hombre, grita, hijo de hombre: la espada es para mi pueblo, espada para mi pueblo. a. espada, espada  maría, maría  laespada",</v>
      </c>
      <c r="H120" t="str">
        <f>_xlfn.CONCAT("""archivo""",": ","""/resucito/src/index.html?canto=",VLOOKUP(B120,'Index Web'!A$3:N$234,13,FALSE),"""","}," )</f>
        <v>"archivo": "/resucito/src/index.html?canto=laespada"},</v>
      </c>
      <c r="I120" t="str">
        <f>_xlfn.CONCAT(Table46[[#This Row],[id]:[URL]])</f>
        <v>{"id":"laespada","titulo": "La espada","salmo": "Ezequiel 21,14-22","letra": "97|la espada ezequiel 21,14-22  espada, espada, bruñida para matar. a. espada, espada, bruñida para matar.  maría, maría, madre de Dios. a. maría, maría, madre de Dios.  grita, hijo de hombre, grita, hijo de hombre: la espada es para mi pueblo, espada para mi pueblo. a. espada, espada . maría, maría   gira a tu derecha, gira hacia tu izquierda, allí donde tus filos quedarán saciados, allí donde se saciará mi alma. a. espada, espada . maría, maría   bruñida para matar, bruñida para matar. grita, hijo de hombre, grita, hijo de hombre: la espada es para mi pueblo, espada para mi pueblo. a. espada, espada  maría, maría  laespada","archivo": "/resucito/src/index.html?canto=laespada"},</v>
      </c>
    </row>
    <row r="121" spans="2:9" x14ac:dyDescent="0.35">
      <c r="B121" s="26">
        <v>98</v>
      </c>
      <c r="C121" t="s">
        <v>975</v>
      </c>
      <c r="D121" t="str">
        <f>_xlfn.CONCAT("""",VLOOKUP(B121,'Index Web'!A$3:O$234,13,FALSE),"""",",")</f>
        <v>"lamarchaesdura",</v>
      </c>
      <c r="E121" t="str">
        <f>_xlfn.CONCAT("""titulo""",": ","""",VLOOKUP(B121,'Index Web'!A$3:L$234,3,FALSE),"""",",")</f>
        <v>"titulo": "La marcha es dura",</v>
      </c>
      <c r="F121" t="str">
        <f>_xlfn.CONCAT("""salmo""",": ","""",VLOOKUP(B121,'Index Web'!A$3:L$234,4,FALSE),"""",",")</f>
        <v>"salmo": "Espiritual negro «Go down, Moses»",</v>
      </c>
      <c r="G121" t="str">
        <f>_xlfn.CONCAT("""letra""",": ","""",Table46[[#This Row],[Pg]],"|",VLOOKUP(B121,'Index Web'!A$3:O$234,15,FALSE)," ",VLOOKUP(B121,'Index Web'!A$3:O$234,13,FALSE),"""",",")</f>
        <v>"letra": "98|la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lamarchaesdura",</v>
      </c>
      <c r="H121" t="str">
        <f>_xlfn.CONCAT("""archivo""",": ","""/resucito/src/index.html?canto=",VLOOKUP(B121,'Index Web'!A$3:N$234,13,FALSE),"""","}," )</f>
        <v>"archivo": "/resucito/src/index.html?canto=lamarchaesdura"},</v>
      </c>
      <c r="I121" t="str">
        <f>_xlfn.CONCAT(Table46[[#This Row],[id]:[URL]])</f>
        <v>{"id":"lamarchaesdura","titulo": "La marcha es dura","salmo": "Espiritual negro «Go down, Moses»","letra": "98|la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lamarchaesdura","archivo": "/resucito/src/index.html?canto=lamarchaesdura"},</v>
      </c>
    </row>
    <row r="122" spans="2:9" x14ac:dyDescent="0.35">
      <c r="B122" s="28">
        <v>242</v>
      </c>
      <c r="C122" t="s">
        <v>975</v>
      </c>
      <c r="D122" t="str">
        <f>_xlfn.CONCAT("""",VLOOKUP(B122,'Index Web'!A$3:O$234,13,FALSE),"""",",")</f>
        <v>"lapalomavolo",</v>
      </c>
      <c r="E122" t="str">
        <f>_xlfn.CONCAT("""titulo""",": ","""",VLOOKUP(B122,'Index Web'!A$3:L$234,3,FALSE),"""",",")</f>
        <v>"titulo": "La paloma voló ",</v>
      </c>
      <c r="F122" t="str">
        <f>_xlfn.CONCAT("""salmo""",": ","""",VLOOKUP(B122,'Index Web'!A$3:L$234,4,FALSE),"""",",")</f>
        <v>"salmo": "Oda XXIV de Salomón",</v>
      </c>
      <c r="G122" t="str">
        <f>_xlfn.CONCAT("""letra""",": ","""",Table46[[#This Row],[Pg]],"|",VLOOKUP(B122,'Index Web'!A$3:O$234,15,FALSE)," ",VLOOKUP(B122,'Index Web'!A$3:O$234,13,FALSE),"""",",")</f>
        <v>"letra": "242|la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c. mas los diseños se perdieron y lloraban los ángeles del cielo; los diseños de aquellos que no siguieron hacer su voluntad. porque el señor ha mostrado su camino, y ha dado a aquellos que lo siguen la gracia de revestirse de su santidad. a. la paloma voló  lapalomavolo",</v>
      </c>
      <c r="H122" t="str">
        <f>_xlfn.CONCAT("""archivo""",": ","""/resucito/src/index.html?canto=",VLOOKUP(B122,'Index Web'!A$3:N$234,13,FALSE),"""","}," )</f>
        <v>"archivo": "/resucito/src/index.html?canto=lapalomavolo"},</v>
      </c>
      <c r="I122" t="str">
        <f>_xlfn.CONCAT(Table46[[#This Row],[id]:[URL]])</f>
        <v>{"id":"lapalomavolo","titulo": "La paloma voló ","salmo": "Oda XXIV de Salomón","letra": "242|la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c. mas los diseños se perdieron y lloraban los ángeles del cielo; los diseños de aquellos que no siguieron hacer su voluntad. porque el señor ha mostrado su camino, y ha dado a aquellos que lo siguen la gracia de revestirse de su santidad. a. la paloma voló  lapalomavolo","archivo": "/resucito/src/index.html?canto=lapalomavolo"},</v>
      </c>
    </row>
    <row r="123" spans="2:9" x14ac:dyDescent="0.35">
      <c r="B123" s="26">
        <v>99</v>
      </c>
      <c r="C123" t="s">
        <v>975</v>
      </c>
      <c r="D123" t="str">
        <f>_xlfn.CONCAT("""",VLOOKUP(B123,'Index Web'!A$3:O$234,13,FALSE),"""",",")</f>
        <v>"lasalve",</v>
      </c>
      <c r="E123" t="str">
        <f>_xlfn.CONCAT("""titulo""",": ","""",VLOOKUP(B123,'Index Web'!A$3:L$234,3,FALSE),"""",",")</f>
        <v>"titulo": "La Salve",</v>
      </c>
      <c r="F123" t="str">
        <f>_xlfn.CONCAT("""salmo""",": ","""",VLOOKUP(B123,'Index Web'!A$3:L$234,4,FALSE),"""",",")</f>
        <v>"salmo": "Himno lat. «Salve Regina»",</v>
      </c>
      <c r="G123" t="str">
        <f>_xlfn.CONCAT("""letra""",": ","""",Table46[[#This Row],[Pg]],"|",VLOOKUP(B123,'Index Web'!A$3:O$234,15,FALSE)," ",VLOOKUP(B123,'Index Web'!A$3:O$234,13,FALSE),"""",",")</f>
        <v>"letra": "99|la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lasalve",</v>
      </c>
      <c r="H123" t="str">
        <f>_xlfn.CONCAT("""archivo""",": ","""/resucito/src/index.html?canto=",VLOOKUP(B123,'Index Web'!A$3:N$234,13,FALSE),"""","}," )</f>
        <v>"archivo": "/resucito/src/index.html?canto=lasalve"},</v>
      </c>
      <c r="I123" t="str">
        <f>_xlfn.CONCAT(Table46[[#This Row],[id]:[URL]])</f>
        <v>{"id":"lasalve","titulo": "La Salve","salmo": "Himno lat. «Salve Regina»","letra": "99|la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lasalve","archivo": "/resucito/src/index.html?canto=lasalve"},</v>
      </c>
    </row>
    <row r="124" spans="2:9" x14ac:dyDescent="0.35">
      <c r="B124" s="25">
        <v>100</v>
      </c>
      <c r="C124" t="s">
        <v>975</v>
      </c>
      <c r="D124" t="str">
        <f>_xlfn.CONCAT("""",VLOOKUP(B124,'Index Web'!A$3:O$234,13,FALSE),"""",",")</f>
        <v>"lasiegadelasnaciones",</v>
      </c>
      <c r="E124" t="str">
        <f>_xlfn.CONCAT("""titulo""",": ","""",VLOOKUP(B124,'Index Web'!A$3:L$234,3,FALSE),"""",",")</f>
        <v>"titulo": "La siega de las naciones",</v>
      </c>
      <c r="F124" t="str">
        <f>_xlfn.CONCAT("""salmo""",": ","""",VLOOKUP(B124,'Index Web'!A$3:L$234,4,FALSE),"""",",")</f>
        <v>"salmo": "Juan 4,31-38",</v>
      </c>
      <c r="G124" t="str">
        <f>_xlfn.CONCAT("""letra""",": ","""",Table46[[#This Row],[Pg]],"|",VLOOKUP(B124,'Index Web'!A$3:O$234,15,FALSE)," ",VLOOKUP(B124,'Index Web'!A$3:O$234,13,FALSE),"""",",")</f>
        <v>"letra": "100|la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jn 4,31-38 ya se reúnen los segadores, a ya se reúnen los segadores, y reciben el salario y recogen fruto para la vida eterna, a para la vida eterna. a. ¿no decís vosotros  yo os he mandado a segar lo que vosotros no habéis trabajado; otros se fatigaron y vosotros os aprovecháis de su fatiga; de modo que el sembrador se alegra, se alegra con el segador. a. ¿no decís vosotros  lasiegadelasnaciones",</v>
      </c>
      <c r="H124" t="str">
        <f>_xlfn.CONCAT("""archivo""",": ","""/resucito/src/index.html?canto=",VLOOKUP(B124,'Index Web'!A$3:N$234,13,FALSE),"""","}," )</f>
        <v>"archivo": "/resucito/src/index.html?canto=lasiegadelasnaciones"},</v>
      </c>
      <c r="I124" t="str">
        <f>_xlfn.CONCAT(Table46[[#This Row],[id]:[URL]])</f>
        <v>{"id":"lasiegadelasnaciones","titulo": "La siega de las naciones","salmo": "Juan 4,31-38","letra": "100|la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jn 4,31-38 ya se reúnen los segadores, a ya se reúnen los segadores, y reciben el salario y recogen fruto para la vida eterna, a para la vida eterna. a. ¿no decís vosotros  yo os he mandado a segar lo que vosotros no habéis trabajado; otros se fatigaron y vosotros os aprovecháis de su fatiga; de modo que el sembrador se alegra, se alegra con el segador. a. ¿no decís vosotros  lasiegadelasnaciones","archivo": "/resucito/src/index.html?canto=lasiegadelasnaciones"},</v>
      </c>
    </row>
    <row r="125" spans="2:9" x14ac:dyDescent="0.35">
      <c r="B125" s="26">
        <v>101</v>
      </c>
      <c r="C125" t="s">
        <v>975</v>
      </c>
      <c r="D125" t="str">
        <f>_xlfn.CONCAT("""",VLOOKUP(B125,'Index Web'!A$3:O$234,13,FALSE),"""",",")</f>
        <v>"lavozdemiamado",</v>
      </c>
      <c r="E125" t="str">
        <f>_xlfn.CONCAT("""titulo""",": ","""",VLOOKUP(B125,'Index Web'!A$3:L$234,3,FALSE),"""",",")</f>
        <v>"titulo": "La voz de mi amado",</v>
      </c>
      <c r="F125" t="str">
        <f>_xlfn.CONCAT("""salmo""",": ","""",VLOOKUP(B125,'Index Web'!A$3:L$234,4,FALSE),"""",",")</f>
        <v>"salmo": "Cantar de los Cantares 2,8-17",</v>
      </c>
      <c r="G125" t="str">
        <f>_xlfn.CONCAT("""letra""",": ","""",Table46[[#This Row],[Pg]],"|",VLOOKUP(B125,'Index Web'!A$3:O$234,15,FALSE)," ",VLOOKUP(B125,'Index Web'!A$3:O$234,13,FALSE),"""",",")</f>
        <v>"letra": "101|la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lavozdemiamado",</v>
      </c>
      <c r="H125" t="str">
        <f>_xlfn.CONCAT("""archivo""",": ","""/resucito/src/index.html?canto=",VLOOKUP(B125,'Index Web'!A$3:N$234,13,FALSE),"""","}," )</f>
        <v>"archivo": "/resucito/src/index.html?canto=lavozdemiamado"},</v>
      </c>
      <c r="I125" t="str">
        <f>_xlfn.CONCAT(Table46[[#This Row],[id]:[URL]])</f>
        <v>{"id":"lavozdemiamado","titulo": "La voz de mi amado","salmo": "Cantar de los Cantares 2,8-17","letra": "101|la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lavozdemiamado","archivo": "/resucito/src/index.html?canto=lavozdemiamado"},</v>
      </c>
    </row>
    <row r="126" spans="2:9" x14ac:dyDescent="0.35">
      <c r="B126" s="25">
        <v>102</v>
      </c>
      <c r="C126" t="s">
        <v>975</v>
      </c>
      <c r="D126" t="str">
        <f>_xlfn.CONCAT("""",VLOOKUP(B126,'Index Web'!A$3:O$234,13,FALSE),"""",",")</f>
        <v>"lasarmasdelaluz",</v>
      </c>
      <c r="E126" t="str">
        <f>_xlfn.CONCAT("""titulo""",": ","""",VLOOKUP(B126,'Index Web'!A$3:L$234,3,FALSE),"""",",")</f>
        <v>"titulo": "Las armas de la luz",</v>
      </c>
      <c r="F126" t="str">
        <f>_xlfn.CONCAT("""salmo""",": ","""",VLOOKUP(B126,'Index Web'!A$3:L$234,4,FALSE),"""",",")</f>
        <v>"salmo": "cf Efesios 6,11.ss",</v>
      </c>
      <c r="G126" t="str">
        <f>_xlfn.CONCAT("""letra""",": ","""",Table46[[#This Row],[Pg]],"|",VLOOKUP(B126,'Index Web'!A$3:O$234,15,FALSE)," ",VLOOKUP(B126,'Index Web'!A$3:O$234,13,FALSE),"""",",")</f>
        <v>"letra": "102|las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lasarmasdelaluz",</v>
      </c>
      <c r="H126" t="str">
        <f>_xlfn.CONCAT("""archivo""",": ","""/resucito/src/index.html?canto=",VLOOKUP(B126,'Index Web'!A$3:N$234,13,FALSE),"""","}," )</f>
        <v>"archivo": "/resucito/src/index.html?canto=lasarmasdelaluz"},</v>
      </c>
      <c r="I126" t="str">
        <f>_xlfn.CONCAT(Table46[[#This Row],[id]:[URL]])</f>
        <v>{"id":"lasarmasdelaluz","titulo": "Las armas de la luz","salmo": "cf Efesios 6,11.ss","letra": "102|las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lasarmasdelaluz","archivo": "/resucito/src/index.html?canto=lasarmasdelaluz"},</v>
      </c>
    </row>
    <row r="127" spans="2:9" x14ac:dyDescent="0.35">
      <c r="B127" s="26">
        <v>103</v>
      </c>
      <c r="C127" t="s">
        <v>975</v>
      </c>
      <c r="D127" t="str">
        <f>_xlfn.CONCAT("""",VLOOKUP(B127,'Index Web'!A$3:O$234,13,FALSE),"""",",")</f>
        <v>"laudasion",</v>
      </c>
      <c r="E127" t="str">
        <f>_xlfn.CONCAT("""titulo""",": ","""",VLOOKUP(B127,'Index Web'!A$3:L$234,3,FALSE),"""",",")</f>
        <v>"titulo": "Lauda Sión",</v>
      </c>
      <c r="F127" t="str">
        <f>_xlfn.CONCAT("""salmo""",": ","""",VLOOKUP(B127,'Index Web'!A$3:L$234,4,FALSE),"""",",")</f>
        <v>"salmo": "Secuencia del Corpus Christi (Santo Tomas de Aquino) ",</v>
      </c>
      <c r="G127" t="str">
        <f>_xlfn.CONCAT("""letra""",": ","""",Table46[[#This Row],[Pg]],"|",VLOOKUP(B127,'Index Web'!A$3:O$234,15,FALSE)," ",VLOOKUP(B127,'Index Web'!A$3:O$234,13,FALSE),"""",",")</f>
        <v>"letra": "103|lauda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laudasion",</v>
      </c>
      <c r="H127" t="str">
        <f>_xlfn.CONCAT("""archivo""",": ","""/resucito/src/index.html?canto=",VLOOKUP(B127,'Index Web'!A$3:N$234,13,FALSE),"""","}," )</f>
        <v>"archivo": "/resucito/src/index.html?canto=laudasion"},</v>
      </c>
      <c r="I127" t="str">
        <f>_xlfn.CONCAT(Table46[[#This Row],[id]:[URL]])</f>
        <v>{"id":"laudasion","titulo": "Lauda Sión","salmo": "Secuencia del Corpus Christi (Santo Tomas de Aquino) ","letra": "103|lauda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laudasion","archivo": "/resucito/src/index.html?canto=laudasion"},</v>
      </c>
    </row>
    <row r="128" spans="2:9" x14ac:dyDescent="0.35">
      <c r="B128" s="29">
        <v>189</v>
      </c>
      <c r="C128" t="s">
        <v>975</v>
      </c>
      <c r="D128" t="str">
        <f>_xlfn.CONCAT("""",VLOOKUP(B128,'Index Web'!A$3:O$234,13,FALSE),"""",",")</f>
        <v>"letaniasdelossantos",</v>
      </c>
      <c r="E128" t="str">
        <f>_xlfn.CONCAT("""titulo""",": ","""",VLOOKUP(B128,'Index Web'!A$3:L$234,3,FALSE),"""",",")</f>
        <v>"titulo": "Letanías de los santos",</v>
      </c>
      <c r="F128" t="str">
        <f>_xlfn.CONCAT("""salmo""",": ","""",VLOOKUP(B128,'Index Web'!A$3:L$234,4,FALSE),"""",",")</f>
        <v>"salmo": "De la liturgia bautismal de la Vigilia Pascual",</v>
      </c>
      <c r="G128" t="str">
        <f>_xlfn.CONCAT("""letra""",": ","""",Table46[[#This Row],[Pg]],"|",VLOOKUP(B128,'Index Web'!A$3:O$234,15,FALSE)," ",VLOOKUP(B128,'Index Web'!A$3:O$234,13,FALSE),"""",",")</f>
        <v>"letra": "189|letanías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letaniasdelossantos",</v>
      </c>
      <c r="H128" t="str">
        <f>_xlfn.CONCAT("""archivo""",": ","""/resucito/src/index.html?canto=",VLOOKUP(B128,'Index Web'!A$3:N$234,13,FALSE),"""","}," )</f>
        <v>"archivo": "/resucito/src/index.html?canto=letaniasdelossantos"},</v>
      </c>
      <c r="I128" t="str">
        <f>_xlfn.CONCAT(Table46[[#This Row],[id]:[URL]])</f>
        <v>{"id":"letaniasdelossantos","titulo": "Letanías de los santos","salmo": "De la liturgia bautismal de la Vigilia Pascual","letra": "189|letanías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letaniasdelossantos","archivo": "/resucito/src/index.html?canto=letaniasdelossantos"},</v>
      </c>
    </row>
    <row r="129" spans="2:9" x14ac:dyDescent="0.35">
      <c r="B129" s="27">
        <v>191</v>
      </c>
      <c r="C129" t="s">
        <v>975</v>
      </c>
      <c r="D129" t="str">
        <f>_xlfn.CONCAT("""",VLOOKUP(B129,'Index Web'!A$3:O$234,13,FALSE),"""",",")</f>
        <v>"letaniaspenitencialesi",</v>
      </c>
      <c r="E129" t="str">
        <f>_xlfn.CONCAT("""titulo""",": ","""",VLOOKUP(B129,'Index Web'!A$3:L$234,3,FALSE),"""",",")</f>
        <v>"titulo": "Letanías penitenciales i",</v>
      </c>
      <c r="F129" t="str">
        <f>_xlfn.CONCAT("""salmo""",": ","""",VLOOKUP(B129,'Index Web'!A$3:L$234,4,FALSE),"""",",")</f>
        <v>"salmo": "Letanía para la Celebración Penitencial – modelo abreviado",</v>
      </c>
      <c r="G129" t="str">
        <f>_xlfn.CONCAT("""letra""",": ","""",Table46[[#This Row],[Pg]],"|",VLOOKUP(B129,'Index Web'!A$3:O$234,15,FALSE)," ",VLOOKUP(B129,'Index Web'!A$3:O$234,13,FALSE),"""",",")</f>
        <v>"letra": "191|letanias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letaniaspenitencialesi",</v>
      </c>
      <c r="H129" t="str">
        <f>_xlfn.CONCAT("""archivo""",": ","""/resucito/src/index.html?canto=",VLOOKUP(B129,'Index Web'!A$3:N$234,13,FALSE),"""","}," )</f>
        <v>"archivo": "/resucito/src/index.html?canto=letaniaspenitencialesi"},</v>
      </c>
      <c r="I129" t="str">
        <f>_xlfn.CONCAT(Table46[[#This Row],[id]:[URL]])</f>
        <v>{"id":"letaniaspenitencialesi","titulo": "Letanías penitenciales i","salmo": "Letanía para la Celebración Penitencial – modelo abreviado","letra": "191|letanias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letaniaspenitencialesi","archivo": "/resucito/src/index.html?canto=letaniaspenitencialesi"},</v>
      </c>
    </row>
    <row r="130" spans="2:9" x14ac:dyDescent="0.35">
      <c r="B130" s="29">
        <v>192</v>
      </c>
      <c r="C130" t="s">
        <v>975</v>
      </c>
      <c r="D130" t="str">
        <f>_xlfn.CONCAT("""",VLOOKUP(B130,'Index Web'!A$3:O$234,13,FALSE),"""",",")</f>
        <v>"letaniaspenitencialesii",</v>
      </c>
      <c r="E130" t="str">
        <f>_xlfn.CONCAT("""titulo""",": ","""",VLOOKUP(B130,'Index Web'!A$3:L$234,3,FALSE),"""",",")</f>
        <v>"titulo": "Letanías penitenciales ii",</v>
      </c>
      <c r="F130" t="str">
        <f>_xlfn.CONCAT("""salmo""",": ","""",VLOOKUP(B130,'Index Web'!A$3:L$234,4,FALSE),"""",",")</f>
        <v>"salmo": "Letanía para la Celebración Penitencial",</v>
      </c>
      <c r="G130" t="str">
        <f>_xlfn.CONCAT("""letra""",": ","""",Table46[[#This Row],[Pg]],"|",VLOOKUP(B130,'Index Web'!A$3:O$234,15,FALSE)," ",VLOOKUP(B130,'Index Web'!A$3:O$234,13,FALSE),"""",",")</f>
        <v>"letra": "192|Por los pecados que hemos cometido, endureciendo nuestro corazón. TEN PIEDAD DE MÍ, QUE SOY UN PECADOR. Señor, ten piedad. SEÑOR, TEN PIEDAD. Por los pecados que hemos cometido  por ignorancia, a través de la sexualidad, tanto en público como en privado, engañando a nuestros semejantes, por el uso de la violencia, insultando con nuestras palabras, despreciando a nuestros padres y maestros, dejándonos dominar por nuestras bajas pasiones, Señor, ten piedad. Por los pecados que hemos cometido por medio de la mentira, por medio del soborno, por medio de la calumnia, en nuestras relaciones comerciales, por medio de la comida y la bebida, a través del orgullo por medio de la murmuración, por medio de la mirada codiciosa, por medio de la mirada deshonesta, SEÑOR, TEN PIEDAD. Por los pecados que hemos cometido  incurriendo en la prostitución, por falta de sinceridad, a través de la envidia, por irresponsabilidad, sembrando la cizaña y el chisme, hablando mal de otros, resistiéndonos a la voluntad de Dios, Señor, ten piedad. SEÑOR, TEN PIEDAD. TEN PIEDAD DE MÍ letaniaspenitencialesii",</v>
      </c>
      <c r="H130" t="str">
        <f>_xlfn.CONCAT("""archivo""",": ","""/resucito/src/index.html?canto=",VLOOKUP(B130,'Index Web'!A$3:N$234,13,FALSE),"""","}," )</f>
        <v>"archivo": "/resucito/src/index.html?canto=letaniaspenitencialesii"},</v>
      </c>
      <c r="I130" t="str">
        <f>_xlfn.CONCAT(Table46[[#This Row],[id]:[URL]])</f>
        <v>{"id":"letaniaspenitencialesii","titulo": "Letanías penitenciales ii","salmo": "Letanía para la Celebración Penitencial","letra": "192|Por los pecados que hemos cometido, endureciendo nuestro corazón. TEN PIEDAD DE MÍ, QUE SOY UN PECADOR. Señor, ten piedad. SEÑOR, TEN PIEDAD. Por los pecados que hemos cometido  por ignorancia, a través de la sexualidad, tanto en público como en privado, engañando a nuestros semejantes, por el uso de la violencia, insultando con nuestras palabras, despreciando a nuestros padres y maestros, dejándonos dominar por nuestras bajas pasiones, Señor, ten piedad. Por los pecados que hemos cometido por medio de la mentira, por medio del soborno, por medio de la calumnia, en nuestras relaciones comerciales, por medio de la comida y la bebida, a través del orgullo por medio de la murmuración, por medio de la mirada codiciosa, por medio de la mirada deshonesta, SEÑOR, TEN PIEDAD. Por los pecados que hemos cometido  incurriendo en la prostitución, por falta de sinceridad, a través de la envidia, por irresponsabilidad, sembrando la cizaña y el chisme, hablando mal de otros, resistiéndonos a la voluntad de Dios, Señor, ten piedad. SEÑOR, TEN PIEDAD. TEN PIEDAD DE MÍ letaniaspenitencialesii","archivo": "/resucito/src/index.html?canto=letaniaspenitencialesii"},</v>
      </c>
    </row>
    <row r="131" spans="2:9" x14ac:dyDescent="0.35">
      <c r="B131" s="26">
        <v>105</v>
      </c>
      <c r="C131" t="s">
        <v>975</v>
      </c>
      <c r="D131" t="str">
        <f>_xlfn.CONCAT("""",VLOOKUP(B131,'Index Web'!A$3:O$234,13,FALSE),"""",",")</f>
        <v>"levantomisojosalosmontes",</v>
      </c>
      <c r="E131" t="str">
        <f>_xlfn.CONCAT("""titulo""",": ","""",VLOOKUP(B131,'Index Web'!A$3:L$234,3,FALSE),"""",",")</f>
        <v>"titulo": "Levanto mis ojos a los montes",</v>
      </c>
      <c r="F131" t="str">
        <f>_xlfn.CONCAT("""salmo""",": ","""",VLOOKUP(B131,'Index Web'!A$3:L$234,4,FALSE),"""",",")</f>
        <v>"salmo": "Salmo 121 (120)",</v>
      </c>
      <c r="G131" t="str">
        <f>_xlfn.CONCAT("""letra""",": ","""",Table46[[#This Row],[Pg]],"|",VLOOKUP(B131,'Index Web'!A$3:O$234,15,FALSE)," ",VLOOKUP(B131,'Index Web'!A$3:O$234,13,FALSE),"""",",")</f>
        <v>"letra": "105|levanto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levantomisojosalosmontes",</v>
      </c>
      <c r="H131" t="str">
        <f>_xlfn.CONCAT("""archivo""",": ","""/resucito/src/index.html?canto=",VLOOKUP(B131,'Index Web'!A$3:N$234,13,FALSE),"""","}," )</f>
        <v>"archivo": "/resucito/src/index.html?canto=levantomisojosalosmontes"},</v>
      </c>
      <c r="I131" t="str">
        <f>_xlfn.CONCAT(Table46[[#This Row],[id]:[URL]])</f>
        <v>{"id":"levantomisojosalosmontes","titulo": "Levanto mis ojos a los montes","salmo": "Salmo 121 (120)","letra": "105|levanto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levantomisojosalosmontes","archivo": "/resucito/src/index.html?canto=levantomisojosalosmontes"},</v>
      </c>
    </row>
    <row r="132" spans="2:9" x14ac:dyDescent="0.35">
      <c r="B132" s="25">
        <v>106</v>
      </c>
      <c r="C132" t="s">
        <v>975</v>
      </c>
      <c r="D132" t="str">
        <f>_xlfn.CONCAT("""",VLOOKUP(B132,'Index Web'!A$3:O$234,13,FALSE),"""",",")</f>
        <v>"lleguehastatupresenciamiclamor",</v>
      </c>
      <c r="E132" t="str">
        <f>_xlfn.CONCAT("""titulo""",": ","""",VLOOKUP(B132,'Index Web'!A$3:L$234,3,FALSE),"""",",")</f>
        <v>"titulo": "Llegue hasta tu presencia mi clamor",</v>
      </c>
      <c r="F132" t="str">
        <f>_xlfn.CONCAT("""salmo""",": ","""",VLOOKUP(B132,'Index Web'!A$3:L$234,4,FALSE),"""",",")</f>
        <v>"salmo": "Salmo 119 (118)",</v>
      </c>
      <c r="G132" t="str">
        <f>_xlfn.CONCAT("""letra""",": ","""",Table46[[#This Row],[Pg]],"|",VLOOKUP(B132,'Index Web'!A$3:O$234,15,FALSE)," ",VLOOKUP(B132,'Index Web'!A$3:O$234,13,FALSE),"""",",")</f>
        <v>"letra": "106|llegue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lleguehastatupresenciamiclamor",</v>
      </c>
      <c r="H132" t="str">
        <f>_xlfn.CONCAT("""archivo""",": ","""/resucito/src/index.html?canto=",VLOOKUP(B132,'Index Web'!A$3:N$234,13,FALSE),"""","}," )</f>
        <v>"archivo": "/resucito/src/index.html?canto=lleguehastatupresenciamiclamor"},</v>
      </c>
      <c r="I132" t="str">
        <f>_xlfn.CONCAT(Table46[[#This Row],[id]:[URL]])</f>
        <v>{"id":"lleguehastatupresenciamiclamor","titulo": "Llegue hasta tu presencia mi clamor","salmo": "Salmo 119 (118)","letra": "106|llegue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lleguehastatupresenciamiclamor","archivo": "/resucito/src/index.html?canto=lleguehastatupresenciamiclamor"},</v>
      </c>
    </row>
    <row r="133" spans="2:9" x14ac:dyDescent="0.35">
      <c r="B133" s="26">
        <v>107</v>
      </c>
      <c r="C133" t="s">
        <v>975</v>
      </c>
      <c r="D133" t="str">
        <f>_xlfn.CONCAT("""",VLOOKUP(B133,'Index Web'!A$3:O$234,13,FALSE),"""",",")</f>
        <v>"llevamealcielo",</v>
      </c>
      <c r="E133" t="str">
        <f>_xlfn.CONCAT("""titulo""",": ","""",VLOOKUP(B133,'Index Web'!A$3:L$234,3,FALSE),"""",",")</f>
        <v>"titulo": "Llévame al cielo",</v>
      </c>
      <c r="F133" t="str">
        <f>_xlfn.CONCAT("""salmo""",": ","""",VLOOKUP(B133,'Index Web'!A$3:L$234,4,FALSE),"""",",")</f>
        <v>"salmo": "Filipenses 1,23",</v>
      </c>
      <c r="G133" t="str">
        <f>_xlfn.CONCAT("""letra""",": ","""",Table46[[#This Row],[Pg]],"|",VLOOKUP(B133,'Index Web'!A$3:O$234,15,FALSE)," ",VLOOKUP(B133,'Index Web'!A$3:O$234,13,FALSE),"""",",")</f>
        <v>"letra": "107|llévame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llevamealcielo",</v>
      </c>
      <c r="H133" t="str">
        <f>_xlfn.CONCAT("""archivo""",": ","""/resucito/src/index.html?canto=",VLOOKUP(B133,'Index Web'!A$3:N$234,13,FALSE),"""","}," )</f>
        <v>"archivo": "/resucito/src/index.html?canto=llevamealcielo"},</v>
      </c>
      <c r="I133" t="str">
        <f>_xlfn.CONCAT(Table46[[#This Row],[id]:[URL]])</f>
        <v>{"id":"llevamealcielo","titulo": "Llévame al cielo","salmo": "Filipenses 1,23","letra": "107|llévame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llevamealcielo","archivo": "/resucito/src/index.html?canto=llevamealcielo"},</v>
      </c>
    </row>
    <row r="134" spans="2:9" x14ac:dyDescent="0.35">
      <c r="B134" s="25">
        <v>108</v>
      </c>
      <c r="C134" t="s">
        <v>975</v>
      </c>
      <c r="D134" t="str">
        <f>_xlfn.CONCAT("""",VLOOKUP(B134,'Index Web'!A$3:O$234,13,FALSE),"""",",")</f>
        <v>"magnificat",</v>
      </c>
      <c r="E134" t="str">
        <f>_xlfn.CONCAT("""titulo""",": ","""",VLOOKUP(B134,'Index Web'!A$3:L$234,3,FALSE),"""",",")</f>
        <v>"titulo": "Magníficat",</v>
      </c>
      <c r="F134" t="str">
        <f>_xlfn.CONCAT("""salmo""",": ","""",VLOOKUP(B134,'Index Web'!A$3:L$234,4,FALSE),"""",",")</f>
        <v>"salmo": "Lucas 1,46-55",</v>
      </c>
      <c r="G134" t="str">
        <f>_xlfn.CONCAT("""letra""",": ","""",Table46[[#This Row],[Pg]],"|",VLOOKUP(B134,'Index Web'!A$3:O$234,15,FALSE)," ",VLOOKUP(B134,'Index Web'!A$3:O$234,13,FALSE),"""",",")</f>
        <v>"letra": "108|proclama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magnificat",</v>
      </c>
      <c r="H134" t="str">
        <f>_xlfn.CONCAT("""archivo""",": ","""/resucito/src/index.html?canto=",VLOOKUP(B134,'Index Web'!A$3:N$234,13,FALSE),"""","}," )</f>
        <v>"archivo": "/resucito/src/index.html?canto=magnificat"},</v>
      </c>
      <c r="I134" t="str">
        <f>_xlfn.CONCAT(Table46[[#This Row],[id]:[URL]])</f>
        <v>{"id":"magnificat","titulo": "Magníficat","salmo": "Lucas 1,46-55","letra": "108|proclama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magnificat","archivo": "/resucito/src/index.html?canto=magnificat"},</v>
      </c>
    </row>
    <row r="135" spans="2:9" x14ac:dyDescent="0.35">
      <c r="B135" s="26">
        <v>110</v>
      </c>
      <c r="C135" t="s">
        <v>975</v>
      </c>
      <c r="D135" t="str">
        <f>_xlfn.CONCAT("""",VLOOKUP(B135,'Index Web'!A$3:O$234,13,FALSE),"""",",")</f>
        <v>"mariadejasnagora",</v>
      </c>
      <c r="E135" t="str">
        <f>_xlfn.CONCAT("""titulo""",": ","""",VLOOKUP(B135,'Index Web'!A$3:L$234,3,FALSE),"""",",")</f>
        <v>"titulo": "María de Jasna Góra",</v>
      </c>
      <c r="F135" t="str">
        <f>_xlfn.CONCAT("""salmo""",": ","""",VLOOKUP(B135,'Index Web'!A$3:L$234,4,FALSE),"""",",")</f>
        <v>"salmo": "Himno a la Virgen de Jasna Göra, Częstochowa Polonia (Kiko Argüello) ",</v>
      </c>
      <c r="G135" t="str">
        <f>_xlfn.CONCAT("""letra""",": ","""",Table46[[#This Row],[Pg]],"|",VLOOKUP(B135,'Index Web'!A$3:O$234,15,FALSE)," ",VLOOKUP(B135,'Index Web'!A$3:O$234,13,FALSE),"""",",")</f>
        <v>"letra": "110|maría de jasna góra mater abscondita, at semper solicita; tu, redemptoris mater, ora pro nobis. surge como débora, sálvanos como judit, canta como ana, intercede como ester. maría  madre del cielo, enséñanos a seguir las huellas de cristo, las huellas del siervo, del humilde hijo, de la humilde madre, de la siempre virgen maría. María mariadejasnagora",</v>
      </c>
      <c r="H135" t="str">
        <f>_xlfn.CONCAT("""archivo""",": ","""/resucito/src/index.html?canto=",VLOOKUP(B135,'Index Web'!A$3:N$234,13,FALSE),"""","}," )</f>
        <v>"archivo": "/resucito/src/index.html?canto=mariadejasnagora"},</v>
      </c>
      <c r="I135" t="str">
        <f>_xlfn.CONCAT(Table46[[#This Row],[id]:[URL]])</f>
        <v>{"id":"mariadejasnagora","titulo": "María de Jasna Góra","salmo": "Himno a la Virgen de Jasna Göra, Częstochowa Polonia (Kiko Argüello) ","letra": "110|maría de jasna góra mater abscondita, at semper solicita; tu, redemptoris mater, ora pro nobis. surge como débora, sálvanos como judit, canta como ana, intercede como ester. maría  madre del cielo, enséñanos a seguir las huellas de cristo, las huellas del siervo, del humilde hijo, de la humilde madre, de la siempre virgen maría. María mariadejasnagora","archivo": "/resucito/src/index.html?canto=mariadejasnagora"},</v>
      </c>
    </row>
    <row r="136" spans="2:9" x14ac:dyDescent="0.35">
      <c r="B136" s="25">
        <v>109</v>
      </c>
      <c r="C136" t="s">
        <v>975</v>
      </c>
      <c r="D136" t="str">
        <f>_xlfn.CONCAT("""",VLOOKUP(B136,'Index Web'!A$3:O$234,13,FALSE),"""",",")</f>
        <v>"mariacasadebendicion",</v>
      </c>
      <c r="E136" t="str">
        <f>_xlfn.CONCAT("""titulo""",": ","""",VLOOKUP(B136,'Index Web'!A$3:L$234,3,FALSE),"""",",")</f>
        <v>"titulo": "María, casa de bendición",</v>
      </c>
      <c r="F136" t="str">
        <f>_xlfn.CONCAT("""salmo""",": ","""",VLOOKUP(B136,'Index Web'!A$3:L$234,4,FALSE),"""",",")</f>
        <v>"salmo": "Juan 2,1–11 – Las Bodas de Caná",</v>
      </c>
      <c r="G136" t="str">
        <f>_xlfn.CONCAT("""letra""",": ","""",Table46[[#This Row],[Pg]],"|",VLOOKUP(B136,'Index Web'!A$3:O$234,15,FALSE)," ",VLOOKUP(B136,'Index Web'!A$3:O$234,13,FALSE),"""",",")</f>
        <v>"letra": "109|maría,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mariacasadebendicion",</v>
      </c>
      <c r="H136" t="str">
        <f>_xlfn.CONCAT("""archivo""",": ","""/resucito/src/index.html?canto=",VLOOKUP(B136,'Index Web'!A$3:N$234,13,FALSE),"""","}," )</f>
        <v>"archivo": "/resucito/src/index.html?canto=mariacasadebendicion"},</v>
      </c>
      <c r="I136" t="str">
        <f>_xlfn.CONCAT(Table46[[#This Row],[id]:[URL]])</f>
        <v>{"id":"mariacasadebendicion","titulo": "María, casa de bendición","salmo": "Juan 2,1–11 – Las Bodas de Caná","letra": "109|maría,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mariacasadebendicion","archivo": "/resucito/src/index.html?canto=mariacasadebendicion"},</v>
      </c>
    </row>
    <row r="137" spans="2:9" x14ac:dyDescent="0.35">
      <c r="B137" s="26">
        <v>111</v>
      </c>
      <c r="C137" t="s">
        <v>975</v>
      </c>
      <c r="D137" t="str">
        <f>_xlfn.CONCAT("""",VLOOKUP(B137,'Index Web'!A$3:O$234,13,FALSE),"""",",")</f>
        <v>"mariamadredelaiglesia",</v>
      </c>
      <c r="E137" t="str">
        <f>_xlfn.CONCAT("""titulo""",": ","""",VLOOKUP(B137,'Index Web'!A$3:L$234,3,FALSE),"""",",")</f>
        <v>"titulo": "María, madre de la Iglesia",</v>
      </c>
      <c r="F137" t="str">
        <f>_xlfn.CONCAT("""salmo""",": ","""",VLOOKUP(B137,'Index Web'!A$3:L$234,4,FALSE),"""",",")</f>
        <v>"salmo": "Juan 19,26-34",</v>
      </c>
      <c r="G137" t="str">
        <f>_xlfn.CONCAT("""letra""",": ","""",Table46[[#This Row],[Pg]],"|",VLOOKUP(B137,'Index Web'!A$3:O$234,15,FALSE)," ",VLOOKUP(B137,'Index Web'!A$3:O$234,13,FALSE),"""",",")</f>
        <v>"letra": "111|maria,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mariamadredelaiglesia",</v>
      </c>
      <c r="H137" t="str">
        <f>_xlfn.CONCAT("""archivo""",": ","""/resucito/src/index.html?canto=",VLOOKUP(B137,'Index Web'!A$3:N$234,13,FALSE),"""","}," )</f>
        <v>"archivo": "/resucito/src/index.html?canto=mariamadredelaiglesia"},</v>
      </c>
      <c r="I137" t="str">
        <f>_xlfn.CONCAT(Table46[[#This Row],[id]:[URL]])</f>
        <v>{"id":"mariamadredelaiglesia","titulo": "María, madre de la Iglesia","salmo": "Juan 19,26-34","letra": "111|maria,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mariamadredelaiglesia","archivo": "/resucito/src/index.html?canto=mariamadredelaiglesia"},</v>
      </c>
    </row>
    <row r="138" spans="2:9" x14ac:dyDescent="0.35">
      <c r="B138" s="25">
        <v>112</v>
      </c>
      <c r="C138" t="s">
        <v>975</v>
      </c>
      <c r="D138" t="str">
        <f>_xlfn.CONCAT("""",VLOOKUP(B138,'Index Web'!A$3:O$234,13,FALSE),"""",",")</f>
        <v>"mariamadredelcaminoardiente",</v>
      </c>
      <c r="E138" t="str">
        <f>_xlfn.CONCAT("""titulo""",": ","""",VLOOKUP(B138,'Index Web'!A$3:L$234,3,FALSE),"""",",")</f>
        <v>"titulo": "María, madre del camino ardiente",</v>
      </c>
      <c r="F138" t="str">
        <f>_xlfn.CONCAT("""salmo""",": ","""",VLOOKUP(B138,'Index Web'!A$3:L$234,4,FALSE),"""",",")</f>
        <v>"salmo": "Himno a la Virgen del Tercer Milenio (Kiko Argüello)",</v>
      </c>
      <c r="G138" t="str">
        <f>_xlfn.CONCAT("""letra""",": ","""",Table46[[#This Row],[Pg]],"|",VLOOKUP(B138,'Index Web'!A$3:O$234,15,FALSE)," ",VLOOKUP(B138,'Index Web'!A$3:O$234,13,FALSE),"""",",")</f>
        <v>"letra": "112|maría,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mariamadredelcaminoardiente",</v>
      </c>
      <c r="H138" t="str">
        <f>_xlfn.CONCAT("""archivo""",": ","""/resucito/src/index.html?canto=",VLOOKUP(B138,'Index Web'!A$3:N$234,13,FALSE),"""","}," )</f>
        <v>"archivo": "/resucito/src/index.html?canto=mariamadredelcaminoardiente"},</v>
      </c>
      <c r="I138" t="str">
        <f>_xlfn.CONCAT(Table46[[#This Row],[id]:[URL]])</f>
        <v>{"id":"mariamadredelcaminoardiente","titulo": "María, madre del camino ardiente","salmo": "Himno a la Virgen del Tercer Milenio (Kiko Argüello)","letra": "112|maría,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mariamadredelcaminoardiente","archivo": "/resucito/src/index.html?canto=mariamadredelcaminoardiente"},</v>
      </c>
    </row>
    <row r="139" spans="2:9" x14ac:dyDescent="0.35">
      <c r="B139" s="26">
        <v>113</v>
      </c>
      <c r="C139" t="s">
        <v>975</v>
      </c>
      <c r="D139" t="str">
        <f>_xlfn.CONCAT("""",VLOOKUP(B139,'Index Web'!A$3:O$234,13,FALSE),"""",",")</f>
        <v>"mariapequenamaria",</v>
      </c>
      <c r="E139" t="str">
        <f>_xlfn.CONCAT("""titulo""",": ","""",VLOOKUP(B139,'Index Web'!A$3:L$234,3,FALSE),"""",",")</f>
        <v>"titulo": "María, pequeña María",</v>
      </c>
      <c r="F139" t="str">
        <f>_xlfn.CONCAT("""salmo""",": ","""",VLOOKUP(B139,'Index Web'!A$3:L$234,4,FALSE),"""",",")</f>
        <v>"salmo": "Himno a la Virgen María (Kiko Argüello)",</v>
      </c>
      <c r="G139" t="str">
        <f>_xlfn.CONCAT("""letra""",": ","""",Table46[[#This Row],[Pg]],"|",VLOOKUP(B139,'Index Web'!A$3:O$234,15,FALSE)," ",VLOOKUP(B139,'Index Web'!A$3:O$234,13,FALSE),"""",",")</f>
        <v>"letra": "113|maría,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mariapequenamaria",</v>
      </c>
      <c r="H139" t="str">
        <f>_xlfn.CONCAT("""archivo""",": ","""/resucito/src/index.html?canto=",VLOOKUP(B139,'Index Web'!A$3:N$234,13,FALSE),"""","}," )</f>
        <v>"archivo": "/resucito/src/index.html?canto=mariapequenamaria"},</v>
      </c>
      <c r="I139" t="str">
        <f>_xlfn.CONCAT(Table46[[#This Row],[id]:[URL]])</f>
        <v>{"id":"mariapequenamaria","titulo": "María, pequeña María","salmo": "Himno a la Virgen María (Kiko Argüello)","letra": "113|maría,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mariapequenamaria","archivo": "/resucito/src/index.html?canto=mariapequenamaria"},</v>
      </c>
    </row>
    <row r="140" spans="2:9" x14ac:dyDescent="0.35">
      <c r="B140" s="25">
        <v>114</v>
      </c>
      <c r="C140" t="s">
        <v>975</v>
      </c>
      <c r="D140" t="str">
        <f>_xlfn.CONCAT("""",VLOOKUP(B140,'Index Web'!A$3:O$234,13,FALSE),"""",",")</f>
        <v>"meensenaraselcaminodelavida",</v>
      </c>
      <c r="E140" t="str">
        <f>_xlfn.CONCAT("""titulo""",": ","""",VLOOKUP(B140,'Index Web'!A$3:L$234,3,FALSE),"""",",")</f>
        <v>"titulo": "Me enseñarás el camino de la vida",</v>
      </c>
      <c r="F140" t="str">
        <f>_xlfn.CONCAT("""salmo""",": ","""",VLOOKUP(B140,'Index Web'!A$3:L$234,4,FALSE),"""",",")</f>
        <v>"salmo": "Salmo 16 (15)",</v>
      </c>
      <c r="G140" t="str">
        <f>_xlfn.CONCAT("""letra""",": ","""",Table46[[#This Row],[Pg]],"|",VLOOKUP(B140,'Index Web'!A$3:O$234,15,FALSE)," ",VLOOKUP(B140,'Index Web'!A$3:O$234,13,FALSE),"""",",")</f>
        <v>"letra": "114|me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meensenaraselcaminodelavida",</v>
      </c>
      <c r="H140" t="str">
        <f>_xlfn.CONCAT("""archivo""",": ","""/resucito/src/index.html?canto=",VLOOKUP(B140,'Index Web'!A$3:N$234,13,FALSE),"""","}," )</f>
        <v>"archivo": "/resucito/src/index.html?canto=meensenaraselcaminodelavida"},</v>
      </c>
      <c r="I140" t="str">
        <f>_xlfn.CONCAT(Table46[[#This Row],[id]:[URL]])</f>
        <v>{"id":"meensenaraselcaminodelavida","titulo": "Me enseñarás el camino de la vida","salmo": "Salmo 16 (15)","letra": "114|me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meensenaraselcaminodelavida","archivo": "/resucito/src/index.html?canto=meensenaraselcaminodelavida"},</v>
      </c>
    </row>
    <row r="141" spans="2:9" x14ac:dyDescent="0.35">
      <c r="B141" s="26">
        <v>115</v>
      </c>
      <c r="C141" t="s">
        <v>975</v>
      </c>
      <c r="D141" t="str">
        <f>_xlfn.CONCAT("""",VLOOKUP(B141,'Index Web'!A$3:O$234,13,FALSE),"""",",")</f>
        <v>"mehasseducidosenor",</v>
      </c>
      <c r="E141" t="str">
        <f>_xlfn.CONCAT("""titulo""",": ","""",VLOOKUP(B141,'Index Web'!A$3:L$234,3,FALSE),"""",",")</f>
        <v>"titulo": "Me has seducido, Señor ",</v>
      </c>
      <c r="F141" t="str">
        <f>_xlfn.CONCAT("""salmo""",": ","""",VLOOKUP(B141,'Index Web'!A$3:L$234,4,FALSE),"""",",")</f>
        <v>"salmo": "Jeremias 20,7-18",</v>
      </c>
      <c r="G141" t="str">
        <f>_xlfn.CONCAT("""letra""",": ","""",Table46[[#This Row],[Pg]],"|",VLOOKUP(B141,'Index Web'!A$3:O$234,15,FALSE)," ",VLOOKUP(B141,'Index Web'!A$3:O$234,13,FALSE),"""",",")</f>
        <v>"letra": "115|me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mehasseducidosenor",</v>
      </c>
      <c r="H141" t="str">
        <f>_xlfn.CONCAT("""archivo""",": ","""/resucito/src/index.html?canto=",VLOOKUP(B141,'Index Web'!A$3:N$234,13,FALSE),"""","}," )</f>
        <v>"archivo": "/resucito/src/index.html?canto=mehasseducidosenor"},</v>
      </c>
      <c r="I141" t="str">
        <f>_xlfn.CONCAT(Table46[[#This Row],[id]:[URL]])</f>
        <v>{"id":"mehasseducidosenor","titulo": "Me has seducido, Señor ","salmo": "Jeremias 20,7-18","letra": "115|me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mehasseducidosenor","archivo": "/resucito/src/index.html?canto=mehasseducidosenor"},</v>
      </c>
    </row>
    <row r="142" spans="2:9" x14ac:dyDescent="0.35">
      <c r="B142" s="24">
        <v>243</v>
      </c>
      <c r="C142" t="s">
        <v>975</v>
      </c>
      <c r="D142" t="str">
        <f>_xlfn.CONCAT("""",VLOOKUP(B142,'Index Web'!A$3:O$234,13,FALSE),"""",",")</f>
        <v>"merobasteelcorazon",</v>
      </c>
      <c r="E142" t="str">
        <f>_xlfn.CONCAT("""titulo""",": ","""",VLOOKUP(B142,'Index Web'!A$3:L$234,3,FALSE),"""",",")</f>
        <v>"titulo": "Me robaste el corazón ",</v>
      </c>
      <c r="F142" t="str">
        <f>_xlfn.CONCAT("""salmo""",": ","""",VLOOKUP(B142,'Index Web'!A$3:L$234,4,FALSE),"""",",")</f>
        <v>"salmo": "Cantar de los cantares 4,9 - 5,1",</v>
      </c>
      <c r="G142" t="str">
        <f>_xlfn.CONCAT("""letra""",": ","""",Table46[[#This Row],[Pg]],"|",VLOOKUP(B142,'Index Web'!A$3:O$234,15,FALSE)," ",VLOOKUP(B142,'Index Web'!A$3:O$234,13,FALSE),"""",",")</f>
        <v>"letra": "243|me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merobasteelcorazon",</v>
      </c>
      <c r="H142" t="str">
        <f>_xlfn.CONCAT("""archivo""",": ","""/resucito/src/index.html?canto=",VLOOKUP(B142,'Index Web'!A$3:N$234,13,FALSE),"""","}," )</f>
        <v>"archivo": "/resucito/src/index.html?canto=merobasteelcorazon"},</v>
      </c>
      <c r="I142" t="str">
        <f>_xlfn.CONCAT(Table46[[#This Row],[id]:[URL]])</f>
        <v>{"id":"merobasteelcorazon","titulo": "Me robaste el corazón ","salmo": "Cantar de los cantares 4,9 - 5,1","letra": "243|me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merobasteelcorazon","archivo": "/resucito/src/index.html?canto=merobasteelcorazon"},</v>
      </c>
    </row>
    <row r="143" spans="2:9" x14ac:dyDescent="0.35">
      <c r="B143" s="26">
        <v>116</v>
      </c>
      <c r="C143" t="s">
        <v>975</v>
      </c>
      <c r="D143" t="str">
        <f>_xlfn.CONCAT("""",VLOOKUP(B143,'Index Web'!A$3:O$234,13,FALSE),"""",",")</f>
        <v>"miradqueestupendo",</v>
      </c>
      <c r="E143" t="str">
        <f>_xlfn.CONCAT("""titulo""",": ","""",VLOOKUP(B143,'Index Web'!A$3:L$234,3,FALSE),"""",",")</f>
        <v>"titulo": "Mirad qué estupendo",</v>
      </c>
      <c r="F143" t="str">
        <f>_xlfn.CONCAT("""salmo""",": ","""",VLOOKUP(B143,'Index Web'!A$3:L$234,4,FALSE),"""",",")</f>
        <v>"salmo": "Salmo 133 (132)",</v>
      </c>
      <c r="G143" t="str">
        <f>_xlfn.CONCAT("""letra""",": ","""",Table46[[#This Row],[Pg]],"|",VLOOKUP(B143,'Index Web'!A$3:O$234,15,FALSE)," ",VLOOKUP(B143,'Index Web'!A$3:O$234,13,FALSE),"""",",")</f>
        <v>"letra": "116|mirad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miradqueestupendo",</v>
      </c>
      <c r="H143" t="str">
        <f>_xlfn.CONCAT("""archivo""",": ","""/resucito/src/index.html?canto=",VLOOKUP(B143,'Index Web'!A$3:N$234,13,FALSE),"""","}," )</f>
        <v>"archivo": "/resucito/src/index.html?canto=miradqueestupendo"},</v>
      </c>
      <c r="I143" t="str">
        <f>_xlfn.CONCAT(Table46[[#This Row],[id]:[URL]])</f>
        <v>{"id":"miradqueestupendo","titulo": "Mirad qué estupendo","salmo": "Salmo 133 (132)","letra": "116|mirad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miradqueestupendo","archivo": "/resucito/src/index.html?canto=miradqueestupendo"},</v>
      </c>
    </row>
    <row r="144" spans="2:9" x14ac:dyDescent="0.35">
      <c r="B144" s="25">
        <v>118</v>
      </c>
      <c r="C144" t="s">
        <v>975</v>
      </c>
      <c r="D144" t="str">
        <f>_xlfn.CONCAT("""",VLOOKUP(B144,'Index Web'!A$3:O$234,13,FALSE),"""",",")</f>
        <v>"misericordiamiamisericordia",</v>
      </c>
      <c r="E144" t="str">
        <f>_xlfn.CONCAT("""titulo""",": ","""",VLOOKUP(B144,'Index Web'!A$3:L$234,3,FALSE),"""",",")</f>
        <v>"titulo": "Misericordia mía, misericordia",</v>
      </c>
      <c r="F144" t="str">
        <f>_xlfn.CONCAT("""salmo""",": ","""",VLOOKUP(B144,'Index Web'!A$3:L$234,4,FALSE),"""",",")</f>
        <v>"salmo": "Salmo 51 (50)",</v>
      </c>
      <c r="G144" t="str">
        <f>_xlfn.CONCAT("""letra""",": ","""",Table46[[#This Row],[Pg]],"|",VLOOKUP(B144,'Index Web'!A$3:O$234,15,FALSE)," ",VLOOKUP(B144,'Index Web'!A$3:O$234,13,FALSE),"""",",")</f>
        <v>"letra": "118|misericordia mía, misericordia: salmo 51 (50) misericordia mía, misericordia  bis a. c misericordia, Dios mío, por tu bondad, por tu inmensa compasión borra mi culpa; lava del todo mi delito, limpia mi pecado. 1  a. misericordia mía  c pues yo reconozco mi culpa, tengo siempre presente mi pecado: contra ti, contra ti sólo pequé, cometí la maldad que aborreces. a. misericordia mía  c en la sentencia tendrás razón, en el juicio resultarás inocente. mira, en la culpa nací, pecador me concibió mi madre. a. misericordia mía  c te gusta un corazón sincero, y en mi interiorme inculcas sabiduría. rocíame con el hisopo: quedaré limpio; lávame: quedaré más blanco que la nieve. a. misericordia mía  c hazme oír el gozo y la alegría, que se alegren los huesos quebrantados. aparta de mi pecado tu vista, borra en mí toda culpa. a misericordia mía  c. oh Dios, crea en mí un corazón puro, renuévame por dentro con espíritu firme; no me arrojes lejos de tu rostro, no me quites tu santo espíritu. 2  a. misericordia mía  c. devuélveme la alegría de tu salvación, afiánzame con espíritu generoso; enseñaré a los malvados tus caminos, los pecadores volverán a ti. a. misericordia mía  c. líbrame de la sangre, oh Dios, Dios, salvador mío, y cantará mi lengua tu justicia. señor, me abrirás los labios, y mi boca proclamará tu alabanza. a. misericordia mía  c los sacrificios no te satisfacen: si te ofreciera un holocausto, tú no lo querrías. mi sacrificio es un espíritu quebrantado; un corazón quebrantado y humillado, tú no lo desprecias. a. misericordia mía  c señor, por tu bondad, favorece a sión, reconstruye las murallas de jerusalén    misericordiamiamisericordia",</v>
      </c>
      <c r="H144" t="str">
        <f>_xlfn.CONCAT("""archivo""",": ","""/resucito/src/index.html?canto=",VLOOKUP(B144,'Index Web'!A$3:N$234,13,FALSE),"""","}," )</f>
        <v>"archivo": "/resucito/src/index.html?canto=misericordiamiamisericordia"},</v>
      </c>
      <c r="I144" t="str">
        <f>_xlfn.CONCAT(Table46[[#This Row],[id]:[URL]])</f>
        <v>{"id":"misericordiamiamisericordia","titulo": "Misericordia mía, misericordia","salmo": "Salmo 51 (50)","letra": "118|misericordia mía, misericordia: salmo 51 (50) misericordia mía, misericordia  bis a. c misericordia, Dios mío, por tu bondad, por tu inmensa compasión borra mi culpa; lava del todo mi delito, limpia mi pecado. 1  a. misericordia mía  c pues yo reconozco mi culpa, tengo siempre presente mi pecado: contra ti, contra ti sólo pequé, cometí la maldad que aborreces. a. misericordia mía  c en la sentencia tendrás razón, en el juicio resultarás inocente. mira, en la culpa nací, pecador me concibió mi madre. a. misericordia mía  c te gusta un corazón sincero, y en mi interiorme inculcas sabiduría. rocíame con el hisopo: quedaré limpio; lávame: quedaré más blanco que la nieve. a. misericordia mía  c hazme oír el gozo y la alegría, que se alegren los huesos quebrantados. aparta de mi pecado tu vista, borra en mí toda culpa. a misericordia mía  c. oh Dios, crea en mí un corazón puro, renuévame por dentro con espíritu firme; no me arrojes lejos de tu rostro, no me quites tu santo espíritu. 2  a. misericordia mía  c. devuélveme la alegría de tu salvación, afiánzame con espíritu generoso; enseñaré a los malvados tus caminos, los pecadores volverán a ti. a. misericordia mía  c. líbrame de la sangre, oh Dios, Dios, salvador mío, y cantará mi lengua tu justicia. señor, me abrirás los labios, y mi boca proclamará tu alabanza. a. misericordia mía  c los sacrificios no te satisfacen: si te ofreciera un holocausto, tú no lo querrías. mi sacrificio es un espíritu quebrantado; un corazón quebrantado y humillado, tú no lo desprecias. a. misericordia mía  c señor, por tu bondad, favorece a sión, reconstruye las murallas de jerusalén    misericordiamiamisericordia","archivo": "/resucito/src/index.html?canto=misericordiamiamisericordia"},</v>
      </c>
    </row>
    <row r="145" spans="2:9" x14ac:dyDescent="0.35">
      <c r="B145" s="26">
        <v>117</v>
      </c>
      <c r="C145" t="s">
        <v>975</v>
      </c>
      <c r="D145" t="str">
        <f>_xlfn.CONCAT("""",VLOOKUP(B145,'Index Web'!A$3:O$234,13,FALSE),"""",",")</f>
        <v>"misericordiadiosmio",</v>
      </c>
      <c r="E145" t="str">
        <f>_xlfn.CONCAT("""titulo""",": ","""",VLOOKUP(B145,'Index Web'!A$3:L$234,3,FALSE),"""",",")</f>
        <v>"titulo": "Misericordia, Dios mío",</v>
      </c>
      <c r="F145" t="str">
        <f>_xlfn.CONCAT("""salmo""",": ","""",VLOOKUP(B145,'Index Web'!A$3:L$234,4,FALSE),"""",",")</f>
        <v>"salmo": "Salmo 51(50)",</v>
      </c>
      <c r="G145" t="str">
        <f>_xlfn.CONCAT("""letra""",": ","""",Table46[[#This Row],[Pg]],"|",VLOOKUP(B145,'Index Web'!A$3:O$234,15,FALSE)," ",VLOOKUP(B145,'Index Web'!A$3:O$234,13,FALSE),"""",",")</f>
        <v>"letra": "117|misericordia,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misericordiadiosmio",</v>
      </c>
      <c r="H145" t="str">
        <f>_xlfn.CONCAT("""archivo""",": ","""/resucito/src/index.html?canto=",VLOOKUP(B145,'Index Web'!A$3:N$234,13,FALSE),"""","}," )</f>
        <v>"archivo": "/resucito/src/index.html?canto=misericordiadiosmio"},</v>
      </c>
      <c r="I145" t="str">
        <f>_xlfn.CONCAT(Table46[[#This Row],[id]:[URL]])</f>
        <v>{"id":"misericordiadiosmio","titulo": "Misericordia, Dios mío","salmo": "Salmo 51(50)","letra": "117|misericordia,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misericordiadiosmio","archivo": "/resucito/src/index.html?canto=misericordiadiosmio"},</v>
      </c>
    </row>
    <row r="146" spans="2:9" x14ac:dyDescent="0.35">
      <c r="B146" s="25">
        <v>119</v>
      </c>
      <c r="C146" t="s">
        <v>975</v>
      </c>
      <c r="D146" t="str">
        <f>_xlfn.CONCAT("""",VLOOKUP(B146,'Index Web'!A$3:O$234,13,FALSE),"""",",")</f>
        <v>"muchomehanperseguido",</v>
      </c>
      <c r="E146" t="str">
        <f>_xlfn.CONCAT("""titulo""",": ","""",VLOOKUP(B146,'Index Web'!A$3:L$234,3,FALSE),"""",",")</f>
        <v>"titulo": "Mucho me han perseguido ",</v>
      </c>
      <c r="F146" t="str">
        <f>_xlfn.CONCAT("""salmo""",": ","""",VLOOKUP(B146,'Index Web'!A$3:L$234,4,FALSE),"""",",")</f>
        <v>"salmo": "Salmo 129 (128)",</v>
      </c>
      <c r="G146" t="str">
        <f>_xlfn.CONCAT("""letra""",": ","""",Table46[[#This Row],[Pg]],"|",VLOOKUP(B146,'Index Web'!A$3:O$234,15,FALSE)," ",VLOOKUP(B146,'Index Web'!A$3:O$234,13,FALSE),"""",",")</f>
        <v>"letra": "119|mucho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a mucho me han perseguido  muchomehanperseguido",</v>
      </c>
      <c r="H146" t="str">
        <f>_xlfn.CONCAT("""archivo""",": ","""/resucito/src/index.html?canto=",VLOOKUP(B146,'Index Web'!A$3:N$234,13,FALSE),"""","}," )</f>
        <v>"archivo": "/resucito/src/index.html?canto=muchomehanperseguido"},</v>
      </c>
      <c r="I146" t="str">
        <f>_xlfn.CONCAT(Table46[[#This Row],[id]:[URL]])</f>
        <v>{"id":"muchomehanperseguido","titulo": "Mucho me han perseguido ","salmo": "Salmo 129 (128)","letra": "119|mucho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a mucho me han perseguido  muchomehanperseguido","archivo": "/resucito/src/index.html?canto=muchomehanperseguido"},</v>
      </c>
    </row>
    <row r="147" spans="2:9" x14ac:dyDescent="0.35">
      <c r="B147" s="30">
        <v>229</v>
      </c>
      <c r="C147" t="s">
        <v>975</v>
      </c>
      <c r="D147" t="str">
        <f>_xlfn.CONCAT("""",VLOOKUP(B147,'Index Web'!A$3:O$234,13,FALSE),"""",",")</f>
        <v>"ningunopuedeserviradossenores",</v>
      </c>
      <c r="E147" t="str">
        <f>_xlfn.CONCAT("""titulo""",": ","""",VLOOKUP(B147,'Index Web'!A$3:L$234,3,FALSE),"""",",")</f>
        <v>"titulo": "Ninguno puede servir a dos señores",</v>
      </c>
      <c r="F147" t="str">
        <f>_xlfn.CONCAT("""salmo""",": ","""",VLOOKUP(B147,'Index Web'!A$3:L$234,4,FALSE),"""",",")</f>
        <v>"salmo": "Mateo 6,24-33 ",</v>
      </c>
      <c r="G147" t="str">
        <f>_xlfn.CONCAT("""letra""",": ","""",Table46[[#This Row],[Pg]],"|",VLOOKUP(B147,'Index Web'!A$3:O$234,15,FALSE)," ",VLOOKUP(B147,'Index Web'!A$3:O$234,13,FALSE),"""",",")</f>
        <v>"letra": "229|ninguno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a. mirad las aves del cielo  a. mirad los lirios del campo  a. buscad el reino de Dios  ningunopuedeserviradossenores",</v>
      </c>
      <c r="H147" t="str">
        <f>_xlfn.CONCAT("""archivo""",": ","""/resucito/src/index.html?canto=",VLOOKUP(B147,'Index Web'!A$3:N$234,13,FALSE),"""","}," )</f>
        <v>"archivo": "/resucito/src/index.html?canto=ningunopuedeserviradossenores"},</v>
      </c>
      <c r="I147" t="str">
        <f>_xlfn.CONCAT(Table46[[#This Row],[id]:[URL]])</f>
        <v>{"id":"ningunopuedeserviradossenores","titulo": "Ninguno puede servir a dos señores","salmo": "Mateo 6,24-33 ","letra": "229|ninguno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a. mirad las aves del cielo  a. mirad los lirios del campo  a. buscad el reino de Dios  ningunopuedeserviradossenores","archivo": "/resucito/src/index.html?canto=ningunopuedeserviradossenores"},</v>
      </c>
    </row>
    <row r="148" spans="2:9" x14ac:dyDescent="0.35">
      <c r="B148" s="25">
        <v>120</v>
      </c>
      <c r="C148" t="s">
        <v>975</v>
      </c>
      <c r="D148" t="str">
        <f>_xlfn.CONCAT("""",VLOOKUP(B148,'Index Web'!A$3:O$234,13,FALSE),"""",",")</f>
        <v>"noestaaquiresucito",</v>
      </c>
      <c r="E148" t="str">
        <f>_xlfn.CONCAT("""titulo""",": ","""",VLOOKUP(B148,'Index Web'!A$3:L$234,3,FALSE),"""",",")</f>
        <v>"titulo": "No está aquí, resucitó",</v>
      </c>
      <c r="F148" t="str">
        <f>_xlfn.CONCAT("""salmo""",": ","""",VLOOKUP(B148,'Index Web'!A$3:L$234,4,FALSE),"""",",")</f>
        <v>"salmo": "Mateo 28,1-8",</v>
      </c>
      <c r="G148" t="str">
        <f>_xlfn.CONCAT("""letra""",": ","""",Table46[[#This Row],[Pg]],"|",VLOOKUP(B148,'Index Web'!A$3:O$234,15,FALSE)," ",VLOOKUP(B148,'Index Web'!A$3:O$234,13,FALSE),"""",",")</f>
        <v>"letra": "120|no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c. y os precede en galilea, a. y os precede en galilea; c. allí le veréis, a. allí le veréis•. noestaaquiresucito",</v>
      </c>
      <c r="H148" t="str">
        <f>_xlfn.CONCAT("""archivo""",": ","""/resucito/src/index.html?canto=",VLOOKUP(B148,'Index Web'!A$3:N$234,13,FALSE),"""","}," )</f>
        <v>"archivo": "/resucito/src/index.html?canto=noestaaquiresucito"},</v>
      </c>
      <c r="I148" t="str">
        <f>_xlfn.CONCAT(Table46[[#This Row],[id]:[URL]])</f>
        <v>{"id":"noestaaquiresucito","titulo": "No está aquí, resucitó","salmo": "Mateo 28,1-8","letra": "120|no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c. y os precede en galilea, a. y os precede en galilea; c. allí le veréis, a. allí le veréis•. noestaaquiresucito","archivo": "/resucito/src/index.html?canto=noestaaquiresucito"},</v>
      </c>
    </row>
    <row r="149" spans="2:9" x14ac:dyDescent="0.35">
      <c r="B149" s="26">
        <v>121</v>
      </c>
      <c r="C149" t="s">
        <v>975</v>
      </c>
      <c r="D149" t="str">
        <f>_xlfn.CONCAT("""",VLOOKUP(B149,'Index Web'!A$3:O$234,13,FALSE),"""",",")</f>
        <v>"nohayenelparecer",</v>
      </c>
      <c r="E149" t="str">
        <f>_xlfn.CONCAT("""titulo""",": ","""",VLOOKUP(B149,'Index Web'!A$3:L$234,3,FALSE),"""",",")</f>
        <v>"titulo": "No hay en él parecer",</v>
      </c>
      <c r="F149" t="str">
        <f>_xlfn.CONCAT("""salmo""",": ","""",VLOOKUP(B149,'Index Web'!A$3:L$234,4,FALSE),"""",",")</f>
        <v>"salmo": "Isaías 53,2ss - Cuarto canto del Siervo de Yahveh",</v>
      </c>
      <c r="G149" t="str">
        <f>_xlfn.CONCAT("""letra""",": ","""",Table46[[#This Row],[Pg]],"|",VLOOKUP(B149,'Index Web'!A$3:O$234,15,FALSE)," ",VLOOKUP(B149,'Index Web'!A$3:O$234,13,FALSE),"""",",")</f>
        <v>"letra": "121|no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c pero fue él, el que cargó con los pecados. pero fue él, el que cargó con los dolores. a. todos nosotros andábamos errantes. maltratado, mas él se sometió, no abrió la boca, como cordero llevado al matadero. ante quien se vuelve el rostro ••• a ¡maltratado! nohayenelparecer",</v>
      </c>
      <c r="H149" t="str">
        <f>_xlfn.CONCAT("""archivo""",": ","""/resucito/src/index.html?canto=",VLOOKUP(B149,'Index Web'!A$3:N$234,13,FALSE),"""","}," )</f>
        <v>"archivo": "/resucito/src/index.html?canto=nohayenelparecer"},</v>
      </c>
      <c r="I149" t="str">
        <f>_xlfn.CONCAT(Table46[[#This Row],[id]:[URL]])</f>
        <v>{"id":"nohayenelparecer","titulo": "No hay en él parecer","salmo": "Isaías 53,2ss - Cuarto canto del Siervo de Yahveh","letra": "121|no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c pero fue él, el que cargó con los pecados. pero fue él, el que cargó con los dolores. a. todos nosotros andábamos errantes. maltratado, mas él se sometió, no abrió la boca, como cordero llevado al matadero. ante quien se vuelve el rostro ••• a ¡maltratado! nohayenelparecer","archivo": "/resucito/src/index.html?canto=nohayenelparecer"},</v>
      </c>
    </row>
    <row r="150" spans="2:9" x14ac:dyDescent="0.35">
      <c r="B150" s="31">
        <v>230</v>
      </c>
      <c r="C150" t="s">
        <v>975</v>
      </c>
      <c r="D150" t="str">
        <f>_xlfn.CONCAT("""",VLOOKUP(B150,'Index Web'!A$3:O$234,13,FALSE),"""",",")</f>
        <v>"noresistaisalmal",</v>
      </c>
      <c r="E150" t="str">
        <f>_xlfn.CONCAT("""titulo""",": ","""",VLOOKUP(B150,'Index Web'!A$3:L$234,3,FALSE),"""",",")</f>
        <v>"titulo": "No resistáis al mal ",</v>
      </c>
      <c r="F150" t="str">
        <f>_xlfn.CONCAT("""salmo""",": ","""",VLOOKUP(B150,'Index Web'!A$3:L$234,4,FALSE),"""",",")</f>
        <v>"salmo": "Mateo 5,38ss",</v>
      </c>
      <c r="G150" t="str">
        <f>_xlfn.CONCAT("""letra""",": ","""",Table46[[#This Row],[Pg]],"|",VLOOKUP(B150,'Index Web'!A$3:O$234,15,FALSE)," ",VLOOKUP(B150,'Index Web'!A$3:O$234,13,FALSE),"""",",")</f>
        <v>"letra": "230|no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noresistaisalmal",</v>
      </c>
      <c r="H150" t="str">
        <f>_xlfn.CONCAT("""archivo""",": ","""/resucito/src/index.html?canto=",VLOOKUP(B150,'Index Web'!A$3:N$234,13,FALSE),"""","}," )</f>
        <v>"archivo": "/resucito/src/index.html?canto=noresistaisalmal"},</v>
      </c>
      <c r="I150" t="str">
        <f>_xlfn.CONCAT(Table46[[#This Row],[id]:[URL]])</f>
        <v>{"id":"noresistaisalmal","titulo": "No resistáis al mal ","salmo": "Mateo 5,38ss","letra": "230|no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noresistaisalmal","archivo": "/resucito/src/index.html?canto=noresistaisalmal"},</v>
      </c>
    </row>
    <row r="151" spans="2:9" x14ac:dyDescent="0.35">
      <c r="B151" s="30">
        <v>231</v>
      </c>
      <c r="C151" t="s">
        <v>975</v>
      </c>
      <c r="D151" t="str">
        <f>_xlfn.CONCAT("""",VLOOKUP(B151,'Index Web'!A$3:O$234,13,FALSE),"""",",")</f>
        <v>"nosufrasporlosmalvados",</v>
      </c>
      <c r="E151" t="str">
        <f>_xlfn.CONCAT("""titulo""",": ","""",VLOOKUP(B151,'Index Web'!A$3:L$234,3,FALSE),"""",",")</f>
        <v>"titulo": "No sufras por los malvados",</v>
      </c>
      <c r="F151" t="str">
        <f>_xlfn.CONCAT("""salmo""",": ","""",VLOOKUP(B151,'Index Web'!A$3:L$234,4,FALSE),"""",",")</f>
        <v>"salmo": "Salmo 37 (36)",</v>
      </c>
      <c r="G151" t="str">
        <f>_xlfn.CONCAT("""letra""",": ","""",Table46[[#This Row],[Pg]],"|",VLOOKUP(B151,'Index Web'!A$3:O$234,15,FALSE)," ",VLOOKUP(B151,'Index Web'!A$3:O$234,13,FALSE),"""",",")</f>
        <v>"letra": "231|no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nosufrasporlosmalvados",</v>
      </c>
      <c r="H151" t="str">
        <f>_xlfn.CONCAT("""archivo""",": ","""/resucito/src/index.html?canto=",VLOOKUP(B151,'Index Web'!A$3:N$234,13,FALSE),"""","}," )</f>
        <v>"archivo": "/resucito/src/index.html?canto=nosufrasporlosmalvados"},</v>
      </c>
      <c r="I151" t="str">
        <f>_xlfn.CONCAT(Table46[[#This Row],[id]:[URL]])</f>
        <v>{"id":"nosufrasporlosmalvados","titulo": "No sufras por los malvados","salmo": "Salmo 37 (36)","letra": "231|no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nosufrasporlosmalvados","archivo": "/resucito/src/index.html?canto=nosufrasporlosmalvados"},</v>
      </c>
    </row>
    <row r="152" spans="2:9" x14ac:dyDescent="0.35">
      <c r="B152" s="25">
        <v>122</v>
      </c>
      <c r="C152" t="s">
        <v>975</v>
      </c>
      <c r="D152" t="str">
        <f>_xlfn.CONCAT("""",VLOOKUP(B152,'Index Web'!A$3:O$234,13,FALSE),"""",",")</f>
        <v>"nolimetangere",</v>
      </c>
      <c r="E152" t="str">
        <f>_xlfn.CONCAT("""titulo""",": ","""",VLOOKUP(B152,'Index Web'!A$3:L$234,3,FALSE),"""",",")</f>
        <v>"titulo": "Noli me tangere",</v>
      </c>
      <c r="F152" t="str">
        <f>_xlfn.CONCAT("""salmo""",": ","""",VLOOKUP(B152,'Index Web'!A$3:L$234,4,FALSE),"""",",")</f>
        <v>"salmo": "Juan 20,15-17",</v>
      </c>
      <c r="G152" t="str">
        <f>_xlfn.CONCAT("""letra""",": ","""",Table46[[#This Row],[Pg]],"|",VLOOKUP(B152,'Index Web'!A$3:O$234,15,FALSE)," ",VLOOKUP(B152,'Index Web'!A$3:O$234,13,FALSE),"""",",")</f>
        <v>"letra": "122|noli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nolimetangere",</v>
      </c>
      <c r="H152" t="str">
        <f>_xlfn.CONCAT("""archivo""",": ","""/resucito/src/index.html?canto=",VLOOKUP(B152,'Index Web'!A$3:N$234,13,FALSE),"""","}," )</f>
        <v>"archivo": "/resucito/src/index.html?canto=nolimetangere"},</v>
      </c>
      <c r="I152" t="str">
        <f>_xlfn.CONCAT(Table46[[#This Row],[id]:[URL]])</f>
        <v>{"id":"nolimetangere","titulo": "Noli me tangere","salmo": "Juan 20,15-17","letra": "122|noli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nolimetangere","archivo": "/resucito/src/index.html?canto=nolimetangere"},</v>
      </c>
    </row>
    <row r="153" spans="2:9" x14ac:dyDescent="0.35">
      <c r="B153" s="26">
        <v>123</v>
      </c>
      <c r="C153" t="s">
        <v>975</v>
      </c>
      <c r="D153" t="str">
        <f>_xlfn.CONCAT("""",VLOOKUP(B153,'Index Web'!A$3:O$234,13,FALSE),"""",",")</f>
        <v>"ohcieloslloveddeloalto",</v>
      </c>
      <c r="E153" t="str">
        <f>_xlfn.CONCAT("""titulo""",": ","""",VLOOKUP(B153,'Index Web'!A$3:L$234,3,FALSE),"""",",")</f>
        <v>"titulo": "Oh cielos, lloved de lo alto",</v>
      </c>
      <c r="F153" t="str">
        <f>_xlfn.CONCAT("""salmo""",": ","""",VLOOKUP(B153,'Index Web'!A$3:L$234,4,FALSE),"""",",")</f>
        <v>"salmo": "Isaías 45,8",</v>
      </c>
      <c r="G153" t="str">
        <f>_xlfn.CONCAT("""letra""",": ","""",Table46[[#This Row],[Pg]],"|",VLOOKUP(B153,'Index Web'!A$3:O$234,15,FALSE)," ",VLOOKUP(B153,'Index Web'!A$3:O$234,13,FALSE),"""",",")</f>
        <v>"letra": "123|oh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c somos las lágrimas, que nadie enjuga. c marana thá, marana thá. c somos dolor, nadie nos mira. c marana thá, marana thá. a oh cielos, lloved de lo alto  ohcieloslloveddeloalto",</v>
      </c>
      <c r="H153" t="str">
        <f>_xlfn.CONCAT("""archivo""",": ","""/resucito/src/index.html?canto=",VLOOKUP(B153,'Index Web'!A$3:N$234,13,FALSE),"""","}," )</f>
        <v>"archivo": "/resucito/src/index.html?canto=ohcieloslloveddeloalto"},</v>
      </c>
      <c r="I153" t="str">
        <f>_xlfn.CONCAT(Table46[[#This Row],[id]:[URL]])</f>
        <v>{"id":"ohcieloslloveddeloalto","titulo": "Oh cielos, lloved de lo alto","salmo": "Isaías 45,8","letra": "123|oh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c somos las lágrimas, que nadie enjuga. c marana thá, marana thá. c somos dolor, nadie nos mira. c marana thá, marana thá. a oh cielos, lloved de lo alto  ohcieloslloveddeloalto","archivo": "/resucito/src/index.html?canto=ohcieloslloveddeloalto"},</v>
      </c>
    </row>
    <row r="154" spans="2:9" x14ac:dyDescent="0.35">
      <c r="B154" s="25">
        <v>124</v>
      </c>
      <c r="C154" t="s">
        <v>975</v>
      </c>
      <c r="D154" t="str">
        <f>_xlfn.CONCAT("""",VLOOKUP(B154,'Index Web'!A$3:O$234,13,FALSE),"""",",")</f>
        <v>"ohdiosportunombre",</v>
      </c>
      <c r="E154" t="str">
        <f>_xlfn.CONCAT("""titulo""",": ","""",VLOOKUP(B154,'Index Web'!A$3:L$234,3,FALSE),"""",",")</f>
        <v>"titulo": "Oh Dios, por tu nombre ",</v>
      </c>
      <c r="F154" t="str">
        <f>_xlfn.CONCAT("""salmo""",": ","""",VLOOKUP(B154,'Index Web'!A$3:L$234,4,FALSE),"""",",")</f>
        <v>"salmo": "Salmo 54 (53)",</v>
      </c>
      <c r="G154" t="str">
        <f>_xlfn.CONCAT("""letra""",": ","""",Table46[[#This Row],[Pg]],"|",VLOOKUP(B154,'Index Web'!A$3:O$234,15,FALSE)," ",VLOOKUP(B154,'Index Web'!A$3:O$234,13,FALSE),"""",",")</f>
        <v>"letra": "124|oh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ohdiosportunombre",</v>
      </c>
      <c r="H154" t="str">
        <f>_xlfn.CONCAT("""archivo""",": ","""/resucito/src/index.html?canto=",VLOOKUP(B154,'Index Web'!A$3:N$234,13,FALSE),"""","}," )</f>
        <v>"archivo": "/resucito/src/index.html?canto=ohdiosportunombre"},</v>
      </c>
      <c r="I154" t="str">
        <f>_xlfn.CONCAT(Table46[[#This Row],[id]:[URL]])</f>
        <v>{"id":"ohdiosportunombre","titulo": "Oh Dios, por tu nombre ","salmo": "Salmo 54 (53)","letra": "124|oh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ohdiosportunombre","archivo": "/resucito/src/index.html?canto=ohdiosportunombre"},</v>
      </c>
    </row>
    <row r="155" spans="2:9" x14ac:dyDescent="0.35">
      <c r="B155" s="26">
        <v>125</v>
      </c>
      <c r="C155" t="s">
        <v>975</v>
      </c>
      <c r="D155" t="str">
        <f>_xlfn.CONCAT("""",VLOOKUP(B155,'Index Web'!A$3:O$234,13,FALSE),"""",",")</f>
        <v>"ohdiostueresmidios",</v>
      </c>
      <c r="E155" t="str">
        <f>_xlfn.CONCAT("""titulo""",": ","""",VLOOKUP(B155,'Index Web'!A$3:L$234,3,FALSE),"""",",")</f>
        <v>"titulo": "Oh Dios, tú eres mi Dios ",</v>
      </c>
      <c r="F155" t="str">
        <f>_xlfn.CONCAT("""salmo""",": ","""",VLOOKUP(B155,'Index Web'!A$3:L$234,4,FALSE),"""",",")</f>
        <v>"salmo": "Salmo 63 (62)",</v>
      </c>
      <c r="G155" t="str">
        <f>_xlfn.CONCAT("""letra""",": ","""",Table46[[#This Row],[Pg]],"|",VLOOKUP(B155,'Index Web'!A$3:O$234,15,FALSE)," ",VLOOKUP(B155,'Index Web'!A$3:O$234,13,FALSE),"""",",")</f>
        <v>"letra": "125|oh Dios, tú eres mi Dios: salmo 63(62): oh Dios, tú eres mi Dios, te anhelo desde la aurora, sedienta de ti está mi alma. sedienta de ti está mi alma, ansia de ti tiene mi carne: tierra reseca y árida, tierra reseca y árida, sin agua. a. oh Dios, tú eres mi Dios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c. saciada de ti está mi alma, te canta con júbilo mi boca, porque tú eres mi auxilio y a la sombra de tus alas exulto. a. oh Dios, tú eres mi Dios  ohdiostueresmidios",</v>
      </c>
      <c r="H155" t="str">
        <f>_xlfn.CONCAT("""archivo""",": ","""/resucito/src/index.html?canto=",VLOOKUP(B155,'Index Web'!A$3:N$234,13,FALSE),"""","}," )</f>
        <v>"archivo": "/resucito/src/index.html?canto=ohdiostueresmidios"},</v>
      </c>
      <c r="I155" t="str">
        <f>_xlfn.CONCAT(Table46[[#This Row],[id]:[URL]])</f>
        <v>{"id":"ohdiostueresmidios","titulo": "Oh Dios, tú eres mi Dios ","salmo": "Salmo 63 (62)","letra": "125|oh Dios, tú eres mi Dios: salmo 63(62): oh Dios, tú eres mi Dios, te anhelo desde la aurora, sedienta de ti está mi alma. sedienta de ti está mi alma, ansia de ti tiene mi carne: tierra reseca y árida, tierra reseca y árida, sin agua. a. oh Dios, tú eres mi Dios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c. saciada de ti está mi alma, te canta con júbilo mi boca, porque tú eres mi auxilio y a la sombra de tus alas exulto. a. oh Dios, tú eres mi Dios  ohdiostueresmidios","archivo": "/resucito/src/index.html?canto=ohdiostueresmidios"},</v>
      </c>
    </row>
    <row r="156" spans="2:9" x14ac:dyDescent="0.35">
      <c r="B156" s="25">
        <v>126</v>
      </c>
      <c r="C156" t="s">
        <v>975</v>
      </c>
      <c r="D156" t="str">
        <f>_xlfn.CONCAT("""",VLOOKUP(B156,'Index Web'!A$3:O$234,13,FALSE),"""",",")</f>
        <v>"ohjesusamormio",</v>
      </c>
      <c r="E156" t="str">
        <f>_xlfn.CONCAT("""titulo""",": ","""",VLOOKUP(B156,'Index Web'!A$3:L$234,3,FALSE),"""",",")</f>
        <v>"titulo": "Oh Jesús, amor mío",</v>
      </c>
      <c r="F156" t="str">
        <f>_xlfn.CONCAT("""salmo""",": ","""",VLOOKUP(B156,'Index Web'!A$3:L$234,4,FALSE),"""",",")</f>
        <v>"salmo": "(Kiko Argüello)",</v>
      </c>
      <c r="G156" t="str">
        <f>_xlfn.CONCAT("""letra""",": ","""",Table46[[#This Row],[Pg]],"|",VLOOKUP(B156,'Index Web'!A$3:O$234,15,FALSE)," ",VLOOKUP(B156,'Index Web'!A$3:O$234,13,FALSE),"""",",")</f>
        <v>"letra": "126|oh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c. tú has sido crucificado por mí, para que yo reciba la salvación de ti. tú has recibido la muerte de mí, para que yo reciba la vida de ti. tú has recibido la sepultura de mí, para que yo reciba la resurrección de ti. a. oh jesús, amor mío  c de mí, señor, tú has recibido el mal, la muerte y el pecado, para que yo reciba de ti sólo a ti mismo. a mí, a mí tú te has donado. a. oh jesús, amor mío  ohjesusamormio",</v>
      </c>
      <c r="H156" t="str">
        <f>_xlfn.CONCAT("""archivo""",": ","""/resucito/src/index.html?canto=",VLOOKUP(B156,'Index Web'!A$3:N$234,13,FALSE),"""","}," )</f>
        <v>"archivo": "/resucito/src/index.html?canto=ohjesusamormio"},</v>
      </c>
      <c r="I156" t="str">
        <f>_xlfn.CONCAT(Table46[[#This Row],[id]:[URL]])</f>
        <v>{"id":"ohjesusamormio","titulo": "Oh Jesús, amor mío","salmo": "(Kiko Argüello)","letra": "126|oh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c. tú has sido crucificado por mí, para que yo reciba la salvación de ti. tú has recibido la muerte de mí, para que yo reciba la vida de ti. tú has recibido la sepultura de mí, para que yo reciba la resurrección de ti. a. oh jesús, amor mío  c de mí, señor, tú has recibido el mal, la muerte y el pecado, para que yo reciba de ti sólo a ti mismo. a mí, a mí tú te has donado. a. oh jesús, amor mío  ohjesusamormio","archivo": "/resucito/src/index.html?canto=ohjesusamormio"},</v>
      </c>
    </row>
    <row r="157" spans="2:9" x14ac:dyDescent="0.35">
      <c r="B157" s="26">
        <v>127</v>
      </c>
      <c r="C157" t="s">
        <v>975</v>
      </c>
      <c r="D157" t="str">
        <f>_xlfn.CONCAT("""",VLOOKUP(B157,'Index Web'!A$3:O$234,13,FALSE),"""",",")</f>
        <v>"ohmuerte¿dondeestatuvictoria?",</v>
      </c>
      <c r="E157" t="str">
        <f>_xlfn.CONCAT("""titulo""",": ","""",VLOOKUP(B157,'Index Web'!A$3:L$234,3,FALSE),"""",",")</f>
        <v>"titulo": "Oh muerte ¿dónde está tu victoria?",</v>
      </c>
      <c r="F157" t="str">
        <f>_xlfn.CONCAT("""salmo""",": ","""",VLOOKUP(B157,'Index Web'!A$3:L$234,4,FALSE),"""",",")</f>
        <v>"salmo": "1 Corintios 15",</v>
      </c>
      <c r="G157" t="str">
        <f>_xlfn.CONCAT("""letra""",": ","""",Table46[[#This Row],[Pg]],"|",VLOOKUP(B157,'Index Web'!A$3:O$234,15,FALSE)," ",VLOOKUP(B157,'Index Web'!A$3:O$234,13,FALSE),"""",",")</f>
        <v>"letra": "127|oh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a. aleluya,aleluya,aleluya ohmuerte¿dondeestatuvictoria?",</v>
      </c>
      <c r="H157" t="str">
        <f>_xlfn.CONCAT("""archivo""",": ","""/resucito/src/index.html?canto=",VLOOKUP(B157,'Index Web'!A$3:N$234,13,FALSE),"""","}," )</f>
        <v>"archivo": "/resucito/src/index.html?canto=ohmuerte¿dondeestatuvictoria?"},</v>
      </c>
      <c r="I157" t="str">
        <f>_xlfn.CONCAT(Table46[[#This Row],[id]:[URL]])</f>
        <v>{"id":"ohmuerte¿dondeestatuvictoria?","titulo": "Oh muerte ¿dónde está tu victoria?","salmo": "1 Corintios 15","letra": "127|oh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a. aleluya,aleluya,aleluya ohmuerte¿dondeestatuvictoria?","archivo": "/resucito/src/index.html?canto=ohmuerte¿dondeestatuvictoria?"},</v>
      </c>
    </row>
    <row r="158" spans="2:9" x14ac:dyDescent="0.35">
      <c r="B158" s="31">
        <v>232</v>
      </c>
      <c r="C158" t="s">
        <v>975</v>
      </c>
      <c r="D158" t="str">
        <f>_xlfn.CONCAT("""",VLOOKUP(B158,'Index Web'!A$3:O$234,13,FALSE),"""",",")</f>
        <v>"ohsenormicorazonyanoesambicioso",</v>
      </c>
      <c r="E158" t="str">
        <f>_xlfn.CONCAT("""titulo""",": ","""",VLOOKUP(B158,'Index Web'!A$3:L$234,3,FALSE),"""",",")</f>
        <v>"titulo": "Oh Señor, mi corazón ya no es ambicioso",</v>
      </c>
      <c r="F158" t="str">
        <f>_xlfn.CONCAT("""salmo""",": ","""",VLOOKUP(B158,'Index Web'!A$3:L$234,4,FALSE),"""",",")</f>
        <v>"salmo": "Salmo 131 (130)",</v>
      </c>
      <c r="G158" t="str">
        <f>_xlfn.CONCAT("""letra""",": ","""",Table46[[#This Row],[Pg]],"|",VLOOKUP(B158,'Index Web'!A$3:O$234,15,FALSE)," ",VLOOKUP(B158,'Index Web'!A$3:O$234,13,FALSE),"""",",")</f>
        <v>"letra": "232|oh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c. aquietada y acallada está mi alma  c. espera israel, en el señor. espera israel en el señor, ahora y siempre ohsenormicorazonyanoesambicioso",</v>
      </c>
      <c r="H158" t="str">
        <f>_xlfn.CONCAT("""archivo""",": ","""/resucito/src/index.html?canto=",VLOOKUP(B158,'Index Web'!A$3:N$234,13,FALSE),"""","}," )</f>
        <v>"archivo": "/resucito/src/index.html?canto=ohsenormicorazonyanoesambicioso"},</v>
      </c>
      <c r="I158" t="str">
        <f>_xlfn.CONCAT(Table46[[#This Row],[id]:[URL]])</f>
        <v>{"id":"ohsenormicorazonyanoesambicioso","titulo": "Oh Señor, mi corazón ya no es ambicioso","salmo": "Salmo 131 (130)","letra": "232|oh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c. aquietada y acallada está mi alma  c. espera israel, en el señor. espera israel en el señor, ahora y siempre ohsenormicorazonyanoesambicioso","archivo": "/resucito/src/index.html?canto=ohsenormicorazonyanoesambicioso"},</v>
      </c>
    </row>
    <row r="159" spans="2:9" x14ac:dyDescent="0.35">
      <c r="B159" s="26">
        <v>128</v>
      </c>
      <c r="C159" t="s">
        <v>975</v>
      </c>
      <c r="D159" t="str">
        <f>_xlfn.CONCAT("""",VLOOKUP(B159,'Index Web'!A$3:O$234,13,FALSE),"""",",")</f>
        <v>"ohsenornuestrodios",</v>
      </c>
      <c r="E159" t="str">
        <f>_xlfn.CONCAT("""titulo""",": ","""",VLOOKUP(B159,'Index Web'!A$3:L$234,3,FALSE),"""",",")</f>
        <v>"titulo": "Oh Señor, nuestro Dios",</v>
      </c>
      <c r="F159" t="str">
        <f>_xlfn.CONCAT("""salmo""",": ","""",VLOOKUP(B159,'Index Web'!A$3:L$234,4,FALSE),"""",",")</f>
        <v>"salmo": "Salmo 8",</v>
      </c>
      <c r="G159" t="str">
        <f>_xlfn.CONCAT("""letra""",": ","""",Table46[[#This Row],[Pg]],"|",VLOOKUP(B159,'Index Web'!A$3:O$234,15,FALSE)," ",VLOOKUP(B159,'Index Web'!A$3:O$234,13,FALSE),"""",",")</f>
        <v>"letra": "128|¡oh señor, nuestro Dios!: salmo 8: a ¡oh señor, nuestro Dios, qué admirable es tu nombre por toda la tierra, tu nombre, hasta el cielo se eleva tu amor! c. con la boca de los niños pequeños afirmas tu gloria, oh señor, y reduces al silencio enemigos y rebeldes. a. ¡oh señor, nuestro Dios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ohsenornuestrodios",</v>
      </c>
      <c r="H159" t="str">
        <f>_xlfn.CONCAT("""archivo""",": ","""/resucito/src/index.html?canto=",VLOOKUP(B159,'Index Web'!A$3:N$234,13,FALSE),"""","}," )</f>
        <v>"archivo": "/resucito/src/index.html?canto=ohsenornuestrodios"},</v>
      </c>
      <c r="I159" t="str">
        <f>_xlfn.CONCAT(Table46[[#This Row],[id]:[URL]])</f>
        <v>{"id":"ohsenornuestrodios","titulo": "Oh Señor, nuestro Dios","salmo": "Salmo 8","letra": "128|¡oh señor, nuestro Dios!: salmo 8: a ¡oh señor, nuestro Dios, qué admirable es tu nombre por toda la tierra, tu nombre, hasta el cielo se eleva tu amor! c. con la boca de los niños pequeños afirmas tu gloria, oh señor, y reduces al silencio enemigos y rebeldes. a. ¡oh señor, nuestro Dios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ohsenornuestrodios","archivo": "/resucito/src/index.html?canto=ohsenornuestrodios"},</v>
      </c>
    </row>
    <row r="160" spans="2:9" x14ac:dyDescent="0.35">
      <c r="B160" s="25">
        <v>129</v>
      </c>
      <c r="C160" t="s">
        <v>975</v>
      </c>
      <c r="D160" t="str">
        <f>_xlfn.CONCAT("""",VLOOKUP(B160,'Index Web'!A$3:O$234,13,FALSE),"""",",")</f>
        <v>"ostomaredeentrelasnaciones",</v>
      </c>
      <c r="E160" t="str">
        <f>_xlfn.CONCAT("""titulo""",": ","""",VLOOKUP(B160,'Index Web'!A$3:L$234,3,FALSE),"""",",")</f>
        <v>"titulo": "Os tomaré de entre las naciones",</v>
      </c>
      <c r="F160" t="str">
        <f>_xlfn.CONCAT("""salmo""",": ","""",VLOOKUP(B160,'Index Web'!A$3:L$234,4,FALSE),"""",",")</f>
        <v>"salmo": "Ezequiel 36,24-28",</v>
      </c>
      <c r="G160" t="str">
        <f>_xlfn.CONCAT("""letra""",": ","""",Table46[[#This Row],[Pg]],"|",VLOOKUP(B160,'Index Web'!A$3:O$234,15,FALSE)," ",VLOOKUP(B160,'Index Web'!A$3:O$234,13,FALSE),"""",",")</f>
        <v>"letra": "129|os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c. pondré mi espíritu dentro de vosotros y haré que caminéis según mi palabra. vosotros seréis mi pueblo y yo seré vuestro Dios. a. os tomaré de entre las naciones  ostomaredeentrelasnaciones",</v>
      </c>
      <c r="H160" t="str">
        <f>_xlfn.CONCAT("""archivo""",": ","""/resucito/src/index.html?canto=",VLOOKUP(B160,'Index Web'!A$3:N$234,13,FALSE),"""","}," )</f>
        <v>"archivo": "/resucito/src/index.html?canto=ostomaredeentrelasnaciones"},</v>
      </c>
      <c r="I160" t="str">
        <f>_xlfn.CONCAT(Table46[[#This Row],[id]:[URL]])</f>
        <v>{"id":"ostomaredeentrelasnaciones","titulo": "Os tomaré de entre las naciones","salmo": "Ezequiel 36,24-28","letra": "129|os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c. pondré mi espíritu dentro de vosotros y haré que caminéis según mi palabra. vosotros seréis mi pueblo y yo seré vuestro Dios. a. os tomaré de entre las naciones  ostomaredeentrelasnaciones","archivo": "/resucito/src/index.html?canto=ostomaredeentrelasnaciones"},</v>
      </c>
    </row>
    <row r="161" spans="2:9" x14ac:dyDescent="0.35">
      <c r="B161" s="27">
        <v>193</v>
      </c>
      <c r="C161" t="s">
        <v>975</v>
      </c>
      <c r="D161" t="str">
        <f>_xlfn.CONCAT("""",VLOOKUP(B161,'Index Web'!A$3:O$234,13,FALSE),"""",",")</f>
        <v>"padrenuestro",</v>
      </c>
      <c r="E161" t="str">
        <f>_xlfn.CONCAT("""titulo""",": ","""",VLOOKUP(B161,'Index Web'!A$3:L$234,3,FALSE),"""",",")</f>
        <v>"titulo": "Padre nuestro",</v>
      </c>
      <c r="F161" t="str">
        <f>_xlfn.CONCAT("""salmo""",": ","""",VLOOKUP(B161,'Index Web'!A$3:L$234,4,FALSE),"""",",")</f>
        <v>"salmo": "Tiempo de la Elección",</v>
      </c>
      <c r="G161" t="str">
        <f>_xlfn.CONCAT("""letra""",": ","""",Table46[[#This Row],[Pg]],"|",VLOOKUP(B161,'Index Web'!A$3:O$234,15,FALSE)," ",VLOOKUP(B161,'Index Web'!A$3:O$234,13,FALSE),"""",",")</f>
        <v>"letra": "193|¡abbá,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padrenuestro",</v>
      </c>
      <c r="H161" t="str">
        <f>_xlfn.CONCAT("""archivo""",": ","""/resucito/src/index.html?canto=",VLOOKUP(B161,'Index Web'!A$3:N$234,13,FALSE),"""","}," )</f>
        <v>"archivo": "/resucito/src/index.html?canto=padrenuestro"},</v>
      </c>
      <c r="I161" t="str">
        <f>_xlfn.CONCAT(Table46[[#This Row],[id]:[URL]])</f>
        <v>{"id":"padrenuestro","titulo": "Padre nuestro","salmo": "Tiempo de la Elección","letra": "193|¡abbá,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padrenuestro","archivo": "/resucito/src/index.html?canto=padrenuestro"},</v>
      </c>
    </row>
    <row r="162" spans="2:9" x14ac:dyDescent="0.35">
      <c r="B162" s="25">
        <v>130</v>
      </c>
      <c r="C162" t="s">
        <v>975</v>
      </c>
      <c r="D162" t="str">
        <f>_xlfn.CONCAT("""",VLOOKUP(B162,'Index Web'!A$3:O$234,13,FALSE),"""",",")</f>
        <v>"palomaincorrupta",</v>
      </c>
      <c r="E162" t="str">
        <f>_xlfn.CONCAT("""titulo""",": ","""",VLOOKUP(B162,'Index Web'!A$3:L$234,3,FALSE),"""",",")</f>
        <v>"titulo": "Paloma incorrupta",</v>
      </c>
      <c r="F162" t="str">
        <f>_xlfn.CONCAT("""salmo""",": ","""",VLOOKUP(B162,'Index Web'!A$3:L$234,4,FALSE),"""",",")</f>
        <v>"salmo": "Kontákion (Romano el Meloda)",</v>
      </c>
      <c r="G162" t="str">
        <f>_xlfn.CONCAT("""letra""",": ","""",Table46[[#This Row],[Pg]],"|",VLOOKUP(B162,'Index Web'!A$3:O$234,15,FALSE)," ",VLOOKUP(B162,'Index Web'!A$3:O$234,13,FALSE),"""",",")</f>
        <v>"letra": "130|paloma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c Dios te salve, maría, radiante como el sol. a ti suplican todos los hombres. a ti pedimos por la iglesia: dale nuevo vigor de gracia y santidad. a Dios te salve, maría  palomaincorrupta",</v>
      </c>
      <c r="H162" t="str">
        <f>_xlfn.CONCAT("""archivo""",": ","""/resucito/src/index.html?canto=",VLOOKUP(B162,'Index Web'!A$3:N$234,13,FALSE),"""","}," )</f>
        <v>"archivo": "/resucito/src/index.html?canto=palomaincorrupta"},</v>
      </c>
      <c r="I162" t="str">
        <f>_xlfn.CONCAT(Table46[[#This Row],[id]:[URL]])</f>
        <v>{"id":"palomaincorrupta","titulo": "Paloma incorrupta","salmo": "Kontákion (Romano el Meloda)","letra": "130|paloma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c Dios te salve, maría, radiante como el sol. a ti suplican todos los hombres. a ti pedimos por la iglesia: dale nuevo vigor de gracia y santidad. a Dios te salve, maría  palomaincorrupta","archivo": "/resucito/src/index.html?canto=palomaincorrupta"},</v>
      </c>
    </row>
    <row r="163" spans="2:9" x14ac:dyDescent="0.35">
      <c r="B163" s="26">
        <v>131</v>
      </c>
      <c r="C163" t="s">
        <v>975</v>
      </c>
      <c r="D163" t="str">
        <f>_xlfn.CONCAT("""",VLOOKUP(B163,'Index Web'!A$3:O$234,13,FALSE),"""",",")</f>
        <v>"pentecostes",</v>
      </c>
      <c r="E163" t="str">
        <f>_xlfn.CONCAT("""titulo""",": ","""",VLOOKUP(B163,'Index Web'!A$3:L$234,3,FALSE),"""",",")</f>
        <v>"titulo": "Pentecostés",</v>
      </c>
      <c r="F163" t="str">
        <f>_xlfn.CONCAT("""salmo""",": ","""",VLOOKUP(B163,'Index Web'!A$3:L$234,4,FALSE),"""",",")</f>
        <v>"salmo": "Hchos de los Apostoles 2,1-13 ",</v>
      </c>
      <c r="G163" t="str">
        <f>_xlfn.CONCAT("""letra""",": ","""",Table46[[#This Row],[Pg]],"|",VLOOKUP(B163,'Index Web'!A$3:O$234,15,FALSE)," ",VLOOKUP(B163,'Index Web'!A$3:O$234,13,FALSE),"""",",")</f>
        <v>"letra": "131|Pentecostés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c. tenían un corazón como tú, como yo, que una mano de hielo oprimía, tenían los ojos llenos de lágrimas. pensaban sin duda en el amigo perdido, en la mujer dejada en la puerta de la casa, en la cruz levantada en la cima del monte. a. si sientes un soplo del cielo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pentecostes",</v>
      </c>
      <c r="H163" t="str">
        <f>_xlfn.CONCAT("""archivo""",": ","""/resucito/src/index.html?canto=",VLOOKUP(B163,'Index Web'!A$3:N$234,13,FALSE),"""","}," )</f>
        <v>"archivo": "/resucito/src/index.html?canto=pentecostes"},</v>
      </c>
      <c r="I163" t="str">
        <f>_xlfn.CONCAT(Table46[[#This Row],[id]:[URL]])</f>
        <v>{"id":"pentecostes","titulo": "Pentecostés","salmo": "Hchos de los Apostoles 2,1-13 ","letra": "131|Pentecostés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c. tenían un corazón como tú, como yo, que una mano de hielo oprimía, tenían los ojos llenos de lágrimas. pensaban sin duda en el amigo perdido, en la mujer dejada en la puerta de la casa, en la cruz levantada en la cima del monte. a. si sientes un soplo del cielo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pentecostes","archivo": "/resucito/src/index.html?canto=pentecostes"},</v>
      </c>
    </row>
    <row r="164" spans="2:9" x14ac:dyDescent="0.35">
      <c r="B164" s="29">
        <v>194</v>
      </c>
      <c r="C164" t="s">
        <v>975</v>
      </c>
      <c r="D164" t="str">
        <f>_xlfn.CONCAT("""",VLOOKUP(B164,'Index Web'!A$3:O$234,13,FALSE),"""",",")</f>
        <v>"plegariaeucaristicaiimodeloi",</v>
      </c>
      <c r="E164" t="str">
        <f>_xlfn.CONCAT("""titulo""",": ","""",VLOOKUP(B164,'Index Web'!A$3:L$234,3,FALSE),"""",",")</f>
        <v>"titulo": "Plegaria eucarística ii Modelo I",</v>
      </c>
      <c r="F164" t="str">
        <f>_xlfn.CONCAT("""salmo""",": ","""",VLOOKUP(B164,'Index Web'!A$3:L$234,4,FALSE),"""",",")</f>
        <v>"salmo": "Modelo I",</v>
      </c>
      <c r="G164" t="str">
        <f>_xlfn.CONCAT("""letra""",": ","""",Table46[[#This Row],[Pg]],"|",VLOOKUP(B164,'Index Web'!A$3:O$234,15,FALSE)," ",VLOOKUP(B164,'Index Web'!A$3:O$234,13,FALSE),"""",",")</f>
        <v>"letra": "194|plegaria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plegariaeucaristicaiimodeloi",</v>
      </c>
      <c r="H164" t="str">
        <f>_xlfn.CONCAT("""archivo""",": ","""/resucito/src/index.html?canto=",VLOOKUP(B164,'Index Web'!A$3:N$234,13,FALSE),"""","}," )</f>
        <v>"archivo": "/resucito/src/index.html?canto=plegariaeucaristicaiimodeloi"},</v>
      </c>
      <c r="I164" t="str">
        <f>_xlfn.CONCAT(Table46[[#This Row],[id]:[URL]])</f>
        <v>{"id":"plegariaeucaristicaiimodeloi","titulo": "Plegaria eucarística ii Modelo I","salmo": "Modelo I","letra": "194|plegaria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plegariaeucaristicaiimodeloi","archivo": "/resucito/src/index.html?canto=plegariaeucaristicaiimodeloi"},</v>
      </c>
    </row>
    <row r="165" spans="2:9" x14ac:dyDescent="0.35">
      <c r="B165" s="27">
        <v>197</v>
      </c>
      <c r="C165" t="s">
        <v>975</v>
      </c>
      <c r="D165" t="str">
        <f>_xlfn.CONCAT("""",VLOOKUP(B165,'Index Web'!A$3:O$234,13,FALSE),"""",",")</f>
        <v>"plegariaeucaristicaiimodeloii",</v>
      </c>
      <c r="E165" t="str">
        <f>_xlfn.CONCAT("""titulo""",": ","""",VLOOKUP(B165,'Index Web'!A$3:L$234,3,FALSE),"""",",")</f>
        <v>"titulo": "Plegaria eucarística ii Modelo II",</v>
      </c>
      <c r="F165" t="str">
        <f>_xlfn.CONCAT("""salmo""",": ","""",VLOOKUP(B165,'Index Web'!A$3:L$234,4,FALSE),"""",",")</f>
        <v>"salmo": "Modelo II (1987)",</v>
      </c>
      <c r="G165" t="str">
        <f>_xlfn.CONCAT("""letra""",": ","""",Table46[[#This Row],[Pg]],"|",VLOOKUP(B165,'Index Web'!A$3:O$234,15,FALSE)," ",VLOOKUP(B165,'Index Web'!A$3:O$234,13,FALSE),"""",",")</f>
        <v>"letra": "197|plegaria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plegariaeucaristicaiimodeloii",</v>
      </c>
      <c r="H165" t="str">
        <f>_xlfn.CONCAT("""archivo""",": ","""/resucito/src/index.html?canto=",VLOOKUP(B165,'Index Web'!A$3:N$234,13,FALSE),"""","}," )</f>
        <v>"archivo": "/resucito/src/index.html?canto=plegariaeucaristicaiimodeloii"},</v>
      </c>
      <c r="I165" t="str">
        <f>_xlfn.CONCAT(Table46[[#This Row],[id]:[URL]])</f>
        <v>{"id":"plegariaeucaristicaiimodeloii","titulo": "Plegaria eucarística ii Modelo II","salmo": "Modelo II (1987)","letra": "197|plegaria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n/, con nuestro obispo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plegariaeucaristicaiimodeloii","archivo": "/resucito/src/index.html?canto=plegariaeucaristicaiimodeloii"},</v>
      </c>
    </row>
    <row r="166" spans="2:9" x14ac:dyDescent="0.35">
      <c r="B166" s="29">
        <v>200</v>
      </c>
      <c r="C166" t="s">
        <v>975</v>
      </c>
      <c r="D166" t="str">
        <f>_xlfn.CONCAT("""",VLOOKUP(B166,'Index Web'!A$3:O$234,13,FALSE),"""",",")</f>
        <v>"plegariaeucaristicaiv",</v>
      </c>
      <c r="E166" t="str">
        <f>_xlfn.CONCAT("""titulo""",": ","""",VLOOKUP(B166,'Index Web'!A$3:L$234,3,FALSE),"""",",")</f>
        <v>"titulo": "Plegaria eucarística iv ",</v>
      </c>
      <c r="F166" t="str">
        <f>_xlfn.CONCAT("""salmo""",": ","""",VLOOKUP(B166,'Index Web'!A$3:L$234,4,FALSE),"""",",")</f>
        <v>"salmo": "(1988)",</v>
      </c>
      <c r="G166" t="str">
        <f>_xlfn.CONCAT("""letra""",": ","""",Table46[[#This Row],[Pg]],"|",VLOOKUP(B166,'Index Web'!A$3:O$234,15,FALSE)," ",VLOOKUP(B166,'Index Web'!A$3:O$234,13,FALSE),"""",",")</f>
        <v>"letra": "200|plegaria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n/., de nuestro obispo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plegariaeucaristicaiv",</v>
      </c>
      <c r="H166" t="str">
        <f>_xlfn.CONCAT("""archivo""",": ","""/resucito/src/index.html?canto=",VLOOKUP(B166,'Index Web'!A$3:N$234,13,FALSE),"""","}," )</f>
        <v>"archivo": "/resucito/src/index.html?canto=plegariaeucaristicaiv"},</v>
      </c>
      <c r="I166" t="str">
        <f>_xlfn.CONCAT(Table46[[#This Row],[id]:[URL]])</f>
        <v>{"id":"plegariaeucaristicaiv","titulo": "Plegaria eucarística iv ","salmo": "(1988)","letra": "200|plegaria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n/., de nuestro obispo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plegariaeucaristicaiv","archivo": "/resucito/src/index.html?canto=plegariaeucaristicaiv"},</v>
      </c>
    </row>
    <row r="167" spans="2:9" x14ac:dyDescent="0.35">
      <c r="B167" s="26">
        <v>132</v>
      </c>
      <c r="C167" t="s">
        <v>975</v>
      </c>
      <c r="D167" t="str">
        <f>_xlfn.CONCAT("""",VLOOKUP(B167,'Index Web'!A$3:O$234,13,FALSE),"""",",")</f>
        <v>"porelamordemisamigos",</v>
      </c>
      <c r="E167" t="str">
        <f>_xlfn.CONCAT("""titulo""",": ","""",VLOOKUP(B167,'Index Web'!A$3:L$234,3,FALSE),"""",",")</f>
        <v>"titulo": "Por el amor de mis amigos",</v>
      </c>
      <c r="F167" t="str">
        <f>_xlfn.CONCAT("""salmo""",": ","""",VLOOKUP(B167,'Index Web'!A$3:L$234,4,FALSE),"""",",")</f>
        <v>"salmo": "Salmo 122 (121) - Melodía hebraica ",</v>
      </c>
      <c r="G167" t="str">
        <f>_xlfn.CONCAT("""letra""",": ","""",Table46[[#This Row],[Pg]],"|",VLOOKUP(B167,'Index Web'!A$3:O$234,15,FALSE)," ",VLOOKUP(B167,'Index Web'!A$3:O$234,13,FALSE),"""",",")</f>
        <v>"letra": "132|por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c por el amor . .. paz contigo. c pedid la paz, pedid la paz para jerusalén: a. que sea la paz, que sea la paz, con todos los que te aman. a jerusalén, jerusalén  a la lalalalala, la lalalalala, la la lalala. la lalalalala, la lalalalala, la la lalal porelamordemisamigos",</v>
      </c>
      <c r="H167" t="str">
        <f>_xlfn.CONCAT("""archivo""",": ","""/resucito/src/index.html?canto=",VLOOKUP(B167,'Index Web'!A$3:N$234,13,FALSE),"""","}," )</f>
        <v>"archivo": "/resucito/src/index.html?canto=porelamordemisamigos"},</v>
      </c>
      <c r="I167" t="str">
        <f>_xlfn.CONCAT(Table46[[#This Row],[id]:[URL]])</f>
        <v>{"id":"porelamordemisamigos","titulo": "Por el amor de mis amigos","salmo": "Salmo 122 (121) - Melodía hebraica ","letra": "132|por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c por el amor . .. paz contigo. c pedid la paz, pedid la paz para jerusalén: a. que sea la paz, que sea la paz, con todos los que te aman. a jerusalén, jerusalén  a la lalalalala, la lalalalala, la la lalala. la lalalalala, la lalalalala, la la lalal porelamordemisamigos","archivo": "/resucito/src/index.html?canto=porelamordemisamigos"},</v>
      </c>
    </row>
    <row r="168" spans="2:9" x14ac:dyDescent="0.35">
      <c r="B168" s="25">
        <v>133</v>
      </c>
      <c r="C168" t="s">
        <v>975</v>
      </c>
      <c r="D168" t="str">
        <f>_xlfn.CONCAT("""",VLOOKUP(B168,'Index Web'!A$3:O$234,13,FALSE),"""",",")</f>
        <v>"porqueestanocheesdiferente",</v>
      </c>
      <c r="E168" t="str">
        <f>_xlfn.CONCAT("""titulo""",": ","""",VLOOKUP(B168,'Index Web'!A$3:L$234,3,FALSE),"""",",")</f>
        <v>"titulo": "Por qué esta noche es diferente",</v>
      </c>
      <c r="F168" t="str">
        <f>_xlfn.CONCAT("""salmo""",": ","""",VLOOKUP(B168,'Index Web'!A$3:L$234,4,FALSE),"""",",")</f>
        <v>"salmo": "Haggadá de Pesaj - Melodía hebraica",</v>
      </c>
      <c r="G168" t="str">
        <f>_xlfn.CONCAT("""letra""",": ","""",Table46[[#This Row],[Pg]],"|",VLOOKUP(B168,'Index Web'!A$3:O$234,15,FALSE)," ",VLOOKUP(B168,'Index Web'!A$3:O$234,13,FALSE),"""",",")</f>
        <v>"letra": "133|¿por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porqueestanocheesdiferente",</v>
      </c>
      <c r="H168" t="str">
        <f>_xlfn.CONCAT("""archivo""",": ","""/resucito/src/index.html?canto=",VLOOKUP(B168,'Index Web'!A$3:N$234,13,FALSE),"""","}," )</f>
        <v>"archivo": "/resucito/src/index.html?canto=porqueestanocheesdiferente"},</v>
      </c>
      <c r="I168" t="str">
        <f>_xlfn.CONCAT(Table46[[#This Row],[id]:[URL]])</f>
        <v>{"id":"porqueestanocheesdiferente","titulo": "Por qué esta noche es diferente","salmo": "Haggadá de Pesaj - Melodía hebraica","letra": "133|¿por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porqueestanocheesdiferente","archivo": "/resucito/src/index.html?canto=porqueestanocheesdiferente"},</v>
      </c>
    </row>
    <row r="169" spans="2:9" x14ac:dyDescent="0.35">
      <c r="B169" s="26">
        <v>134</v>
      </c>
      <c r="C169" t="s">
        <v>975</v>
      </c>
      <c r="D169" t="str">
        <f>_xlfn.CONCAT("""",VLOOKUP(B169,'Index Web'!A$3:O$234,13,FALSE),"""",",")</f>
        <v>"porquelasgentesconjuran",</v>
      </c>
      <c r="E169" t="str">
        <f>_xlfn.CONCAT("""titulo""",": ","""",VLOOKUP(B169,'Index Web'!A$3:L$234,3,FALSE),"""",",")</f>
        <v>"titulo": "Por qué las gentes conjuran",</v>
      </c>
      <c r="F169" t="str">
        <f>_xlfn.CONCAT("""salmo""",": ","""",VLOOKUP(B169,'Index Web'!A$3:L$234,4,FALSE),"""",",")</f>
        <v>"salmo": "Salmo 2",</v>
      </c>
      <c r="G169" t="str">
        <f>_xlfn.CONCAT("""letra""",": ","""",Table46[[#This Row],[Pg]],"|",VLOOKUP(B169,'Index Web'!A$3:O$234,15,FALSE)," ",VLOOKUP(B169,'Index Web'!A$3:O$234,13,FALSE),"""",",")</f>
        <v>"letra": "134|¿por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c. y ahora, soberanos, sed sensatos, instruíos, jueces de la tierra. servid al señor con temor, y con temblor exultad. no sea que se irrite y perezcáis en el camino porque de pronto se enciende su ira. ¡mas dichoso el que se refugia en él! a. «porque yo le he constituido  porquelasgentesconjuran",</v>
      </c>
      <c r="H169" t="str">
        <f>_xlfn.CONCAT("""archivo""",": ","""/resucito/src/index.html?canto=",VLOOKUP(B169,'Index Web'!A$3:N$234,13,FALSE),"""","}," )</f>
        <v>"archivo": "/resucito/src/index.html?canto=porquelasgentesconjuran"},</v>
      </c>
      <c r="I169" t="str">
        <f>_xlfn.CONCAT(Table46[[#This Row],[id]:[URL]])</f>
        <v>{"id":"porquelasgentesconjuran","titulo": "Por qué las gentes conjuran","salmo": "Salmo 2","letra": "134|¿por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c. y ahora, soberanos, sed sensatos, instruíos, jueces de la tierra. servid al señor con temor, y con temblor exultad. no sea que se irrite y perezcáis en el camino porque de pronto se enciende su ira. ¡mas dichoso el que se refugia en él! a. «porque yo le he constituido  porquelasgentesconjuran","archivo": "/resucito/src/index.html?canto=porquelasgentesconjuran"},</v>
      </c>
    </row>
    <row r="170" spans="2:9" x14ac:dyDescent="0.35">
      <c r="B170" s="25">
        <v>135</v>
      </c>
      <c r="C170" t="s">
        <v>975</v>
      </c>
      <c r="D170" t="str">
        <f>_xlfn.CONCAT("""",VLOOKUP(B170,'Index Web'!A$3:O$234,13,FALSE),"""",",")</f>
        <v>"porquemiyugoessuave",</v>
      </c>
      <c r="E170" t="str">
        <f>_xlfn.CONCAT("""titulo""",": ","""",VLOOKUP(B170,'Index Web'!A$3:L$234,3,FALSE),"""",",")</f>
        <v>"titulo": "Porque mi yugo es suave",</v>
      </c>
      <c r="F170" t="str">
        <f>_xlfn.CONCAT("""salmo""",": ","""",VLOOKUP(B170,'Index Web'!A$3:L$234,4,FALSE),"""",",")</f>
        <v>"salmo": "Mateo 11,28ss",</v>
      </c>
      <c r="G170" t="str">
        <f>_xlfn.CONCAT("""letra""",": ","""",Table46[[#This Row],[Pg]],"|",VLOOKUP(B170,'Index Web'!A$3:O$234,15,FALSE)," ",VLOOKUP(B170,'Index Web'!A$3:O$234,13,FALSE),"""",",")</f>
        <v>"letra": "135|porque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porquemiyugoessuave",</v>
      </c>
      <c r="H170" t="str">
        <f>_xlfn.CONCAT("""archivo""",": ","""/resucito/src/index.html?canto=",VLOOKUP(B170,'Index Web'!A$3:N$234,13,FALSE),"""","}," )</f>
        <v>"archivo": "/resucito/src/index.html?canto=porquemiyugoessuave"},</v>
      </c>
      <c r="I170" t="str">
        <f>_xlfn.CONCAT(Table46[[#This Row],[id]:[URL]])</f>
        <v>{"id":"porquemiyugoessuave","titulo": "Porque mi yugo es suave","salmo": "Mateo 11,28ss","letra": "135|porque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porquemiyugoessuave","archivo": "/resucito/src/index.html?canto=porquemiyugoessuave"},</v>
      </c>
    </row>
    <row r="171" spans="2:9" x14ac:dyDescent="0.35">
      <c r="B171" s="27">
        <v>204</v>
      </c>
      <c r="C171" t="s">
        <v>975</v>
      </c>
      <c r="D171" t="str">
        <f>_xlfn.CONCAT("""",VLOOKUP(B171,'Index Web'!A$3:O$234,13,FALSE),"""",",")</f>
        <v>"prefacioparaadvientoynavidad",</v>
      </c>
      <c r="E171" t="str">
        <f>_xlfn.CONCAT("""titulo""",": ","""",VLOOKUP(B171,'Index Web'!A$3:L$234,3,FALSE),"""",",")</f>
        <v>"titulo": "Prefacio para Adviento y Navidad",</v>
      </c>
      <c r="F171" t="str">
        <f>_xlfn.CONCAT("""salmo""",": ","""",VLOOKUP(B171,'Index Web'!A$3:L$234,4,FALSE),"""",",")</f>
        <v>"salmo": "Prefacio IV de Adviento*",</v>
      </c>
      <c r="G171" t="str">
        <f>_xlfn.CONCAT("""letra""",": ","""",Table46[[#This Row],[Pg]],"|",VLOOKUP(B171,'Index Web'!A$3:O$234,15,FALSE)," ",VLOOKUP(B171,'Index Web'!A$3:O$234,13,FALSE),"""",",")</f>
        <v>"letra": "204|prefacio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prefacioparaadvientoynavidad",</v>
      </c>
      <c r="H171" t="str">
        <f>_xlfn.CONCAT("""archivo""",": ","""/resucito/src/index.html?canto=",VLOOKUP(B171,'Index Web'!A$3:N$234,13,FALSE),"""","}," )</f>
        <v>"archivo": "/resucito/src/index.html?canto=prefacioparaadvientoynavidad"},</v>
      </c>
      <c r="I171" t="str">
        <f>_xlfn.CONCAT(Table46[[#This Row],[id]:[URL]])</f>
        <v>{"id":"prefacioparaadvientoynavidad","titulo": "Prefacio para Adviento y Navidad","salmo": "Prefacio IV de Adviento*","letra": "204|prefacio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prefacioparaadvientoynavidad","archivo": "/resucito/src/index.html?canto=prefacioparaadvientoynavidad"},</v>
      </c>
    </row>
    <row r="172" spans="2:9" x14ac:dyDescent="0.35">
      <c r="B172" s="29">
        <v>205</v>
      </c>
      <c r="C172" t="s">
        <v>975</v>
      </c>
      <c r="D172" t="str">
        <f>_xlfn.CONCAT("""",VLOOKUP(B172,'Index Web'!A$3:O$234,13,FALSE),"""",",")</f>
        <v>"prefacioparaeltiempopascual",</v>
      </c>
      <c r="E172" t="str">
        <f>_xlfn.CONCAT("""titulo""",": ","""",VLOOKUP(B172,'Index Web'!A$3:L$234,3,FALSE),"""",",")</f>
        <v>"titulo": "Prefacio para el tiempo Pascual",</v>
      </c>
      <c r="F172" t="str">
        <f>_xlfn.CONCAT("""salmo""",": ","""",VLOOKUP(B172,'Index Web'!A$3:L$234,4,FALSE),"""",",")</f>
        <v>"salmo": "Prefacio I de Pascua*",</v>
      </c>
      <c r="G172" t="str">
        <f>_xlfn.CONCAT("""letra""",": ","""",Table46[[#This Row],[Pg]],"|",VLOOKUP(B172,'Index Web'!A$3:O$234,15,FALSE)," ",VLOOKUP(B172,'Index Web'!A$3:O$234,13,FALSE),"""",",")</f>
        <v>"letra": "205|prefacio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prefacioparaeltiempopascual",</v>
      </c>
      <c r="H172" t="str">
        <f>_xlfn.CONCAT("""archivo""",": ","""/resucito/src/index.html?canto=",VLOOKUP(B172,'Index Web'!A$3:N$234,13,FALSE),"""","}," )</f>
        <v>"archivo": "/resucito/src/index.html?canto=prefacioparaeltiempopascual"},</v>
      </c>
      <c r="I172" t="str">
        <f>_xlfn.CONCAT(Table46[[#This Row],[id]:[URL]])</f>
        <v>{"id":"prefacioparaeltiempopascual","titulo": "Prefacio para el tiempo Pascual","salmo": "Prefacio I de Pascua*","letra": "205|prefacio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prefacioparaeltiempopascual","archivo": "/resucito/src/index.html?canto=prefacioparaeltiempopascual"},</v>
      </c>
    </row>
    <row r="173" spans="2:9" x14ac:dyDescent="0.35">
      <c r="B173" s="27">
        <v>206</v>
      </c>
      <c r="C173" t="s">
        <v>975</v>
      </c>
      <c r="D173" t="str">
        <f>_xlfn.CONCAT("""",VLOOKUP(B173,'Index Web'!A$3:O$234,13,FALSE),"""",",")</f>
        <v>"pregonpascual",</v>
      </c>
      <c r="E173" t="str">
        <f>_xlfn.CONCAT("""titulo""",": ","""",VLOOKUP(B173,'Index Web'!A$3:L$234,3,FALSE),"""",",")</f>
        <v>"titulo": "Pregón Pascual",</v>
      </c>
      <c r="F173" t="str">
        <f>_xlfn.CONCAT("""salmo""",": ","""",VLOOKUP(B173,'Index Web'!A$3:L$234,4,FALSE),"""",",")</f>
        <v>"salmo": "«Exsultet»",</v>
      </c>
      <c r="G173" t="str">
        <f>_xlfn.CONCAT("""letra""",": ","""",Table46[[#This Row],[Pg]],"|",VLOOKUP(B173,'Index Web'!A$3:O$234,15,FALSE)," ",VLOOKUP(B173,'Index Web'!A$3:O$234,13,FALSE),"""",",")</f>
        <v>"letra": "206|pregón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pregonpascual",</v>
      </c>
      <c r="H173" t="str">
        <f>_xlfn.CONCAT("""archivo""",": ","""/resucito/src/index.html?canto=",VLOOKUP(B173,'Index Web'!A$3:N$234,13,FALSE),"""","}," )</f>
        <v>"archivo": "/resucito/src/index.html?canto=pregonpascual"},</v>
      </c>
      <c r="I173" t="str">
        <f>_xlfn.CONCAT(Table46[[#This Row],[id]:[URL]])</f>
        <v>{"id":"pregonpascual","titulo": "Pregón Pascual","salmo": "«Exsultet»","letra": "206|pregón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pregonpascual","archivo": "/resucito/src/index.html?canto=pregonpascual"},</v>
      </c>
    </row>
    <row r="174" spans="2:9" x14ac:dyDescent="0.35">
      <c r="B174" s="25">
        <v>136</v>
      </c>
      <c r="C174" t="s">
        <v>975</v>
      </c>
      <c r="D174" t="str">
        <f>_xlfn.CONCAT("""",VLOOKUP(B174,'Index Web'!A$3:O$234,13,FALSE),"""",",")</f>
        <v>"queamablessontusmoradas",</v>
      </c>
      <c r="E174" t="str">
        <f>_xlfn.CONCAT("""titulo""",": ","""",VLOOKUP(B174,'Index Web'!A$3:L$234,3,FALSE),"""",",")</f>
        <v>"titulo": "Qué amables son tus moradas",</v>
      </c>
      <c r="F174" t="str">
        <f>_xlfn.CONCAT("""salmo""",": ","""",VLOOKUP(B174,'Index Web'!A$3:L$234,4,FALSE),"""",",")</f>
        <v>"salmo": "Salmo 84 (83)",</v>
      </c>
      <c r="G174" t="str">
        <f>_xlfn.CONCAT("""letra""",": ","""",Table46[[#This Row],[Pg]],"|",VLOOKUP(B174,'Index Web'!A$3:O$234,15,FALSE)," ",VLOOKUP(B174,'Index Web'!A$3:O$234,13,FALSE),"""",",")</f>
        <v>"letra": "136|¡qué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a. dichosos los que viven   el santo viaje. queamablessontusmoradas",</v>
      </c>
      <c r="H174" t="str">
        <f>_xlfn.CONCAT("""archivo""",": ","""/resucito/src/index.html?canto=",VLOOKUP(B174,'Index Web'!A$3:N$234,13,FALSE),"""","}," )</f>
        <v>"archivo": "/resucito/src/index.html?canto=queamablessontusmoradas"},</v>
      </c>
      <c r="I174" t="str">
        <f>_xlfn.CONCAT(Table46[[#This Row],[id]:[URL]])</f>
        <v>{"id":"queamablessontusmoradas","titulo": "Qué amables son tus moradas","salmo": "Salmo 84 (83)","letra": "136|¡qué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a. dichosos los que viven   el santo viaje. queamablessontusmoradas","archivo": "/resucito/src/index.html?canto=queamablessontusmoradas"},</v>
      </c>
    </row>
    <row r="175" spans="2:9" x14ac:dyDescent="0.35">
      <c r="B175" s="26">
        <v>137</v>
      </c>
      <c r="C175" t="s">
        <v>975</v>
      </c>
      <c r="D175" t="str">
        <f>_xlfn.CONCAT("""",VLOOKUP(B175,'Index Web'!A$3:O$234,13,FALSE),"""",",")</f>
        <v>"queestupendoquealegria",</v>
      </c>
      <c r="E175" t="str">
        <f>_xlfn.CONCAT("""titulo""",": ","""",VLOOKUP(B175,'Index Web'!A$3:L$234,3,FALSE),"""",",")</f>
        <v>"titulo": "Qué estupendo, qué alegría ",</v>
      </c>
      <c r="F175" t="str">
        <f>_xlfn.CONCAT("""salmo""",": ","""",VLOOKUP(B175,'Index Web'!A$3:L$234,4,FALSE),"""",",")</f>
        <v>"salmo": "Salmo 133 (132)",</v>
      </c>
      <c r="G175" t="str">
        <f>_xlfn.CONCAT("""letra""",": ","""",Table46[[#This Row],[Pg]],"|",VLOOKUP(B175,'Index Web'!A$3:O$234,15,FALSE)," ",VLOOKUP(B175,'Index Web'!A$3:O$234,13,FALSE),"""",",")</f>
        <v>"letra": "137|¡qué estupendo, qué alegría!: sal 133 (132): ¡qué estupendo, qué alegría! ¡los hermanos siempre unidos! es como ungüento que desciende por la barba, por la barba de aarón. a. es como ungüento que desciende por la barba, por la barba de aarón. a. ¡qué estupendo, qué alegría  c. como rocío que desciende del hermón sobre el monte de sión, a. como rocío que desciende del hermón sobre el monte de sión. a. ¡qué estupendo, qué alegría  c. nos bendice el señor desde lo alto, la vida nos da eternamente, a. nos bendice el señor desde lo alto, la vida nos da eternamente. a. ¡qué estupendo, qué alegria. queestupendoquealegria",</v>
      </c>
      <c r="H175" t="str">
        <f>_xlfn.CONCAT("""archivo""",": ","""/resucito/src/index.html?canto=",VLOOKUP(B175,'Index Web'!A$3:N$234,13,FALSE),"""","}," )</f>
        <v>"archivo": "/resucito/src/index.html?canto=queestupendoquealegria"},</v>
      </c>
      <c r="I175" t="str">
        <f>_xlfn.CONCAT(Table46[[#This Row],[id]:[URL]])</f>
        <v>{"id":"queestupendoquealegria","titulo": "Qué estupendo, qué alegría ","salmo": "Salmo 133 (132)","letra": "137|¡qué estupendo, qué alegría!: sal 133 (132): ¡qué estupendo, qué alegría! ¡los hermanos siempre unidos! es como ungüento que desciende por la barba, por la barba de aarón. a. es como ungüento que desciende por la barba, por la barba de aarón. a. ¡qué estupendo, qué alegría  c. como rocío que desciende del hermón sobre el monte de sión, a. como rocío que desciende del hermón sobre el monte de sión. a. ¡qué estupendo, qué alegría  c. nos bendice el señor desde lo alto, la vida nos da eternamente, a. nos bendice el señor desde lo alto, la vida nos da eternamente. a. ¡qué estupendo, qué alegria. queestupendoquealegria","archivo": "/resucito/src/index.html?canto=queestupendoquealegria"},</v>
      </c>
    </row>
    <row r="176" spans="2:9" x14ac:dyDescent="0.35">
      <c r="B176" s="25">
        <v>138</v>
      </c>
      <c r="C176" t="s">
        <v>975</v>
      </c>
      <c r="D176" t="str">
        <f>_xlfn.CONCAT("""",VLOOKUP(B176,'Index Web'!A$3:O$234,13,FALSE),"""",",")</f>
        <v>"quienesestaquesubedeldesierto",</v>
      </c>
      <c r="E176" t="str">
        <f>_xlfn.CONCAT("""titulo""",": ","""",VLOOKUP(B176,'Index Web'!A$3:L$234,3,FALSE),"""",",")</f>
        <v>"titulo": "Quién es esta que sube del desierto",</v>
      </c>
      <c r="F176" t="str">
        <f>_xlfn.CONCAT("""salmo""",": ","""",VLOOKUP(B176,'Index Web'!A$3:L$234,4,FALSE),"""",",")</f>
        <v>"salmo": "Cantar de los Cantares 8,5-7",</v>
      </c>
      <c r="G176" t="str">
        <f>_xlfn.CONCAT("""letra""",": ","""",Table46[[#This Row],[Pg]],"|",VLOOKUP(B176,'Index Web'!A$3:O$234,15,FALSE)," ",VLOOKUP(B176,'Index Web'!A$3:O$234,13,FALSE),"""",",")</f>
        <v>"letra": "138|¿quién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quienesestaquesubedeldesierto",</v>
      </c>
      <c r="H176" t="str">
        <f>_xlfn.CONCAT("""archivo""",": ","""/resucito/src/index.html?canto=",VLOOKUP(B176,'Index Web'!A$3:N$234,13,FALSE),"""","}," )</f>
        <v>"archivo": "/resucito/src/index.html?canto=quienesestaquesubedeldesierto"},</v>
      </c>
      <c r="I176" t="str">
        <f>_xlfn.CONCAT(Table46[[#This Row],[id]:[URL]])</f>
        <v>{"id":"quienesestaquesubedeldesierto","titulo": "Quién es esta que sube del desierto","salmo": "Cantar de los Cantares 8,5-7","letra": "138|¿quién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quienesestaquesubedeldesierto","archivo": "/resucito/src/index.html?canto=quienesestaquesubedeldesierto"},</v>
      </c>
    </row>
    <row r="177" spans="2:9" x14ac:dyDescent="0.35">
      <c r="B177" s="26">
        <v>139</v>
      </c>
      <c r="C177" t="s">
        <v>975</v>
      </c>
      <c r="D177" t="str">
        <f>_xlfn.CONCAT("""",VLOOKUP(B177,'Index Web'!A$3:O$234,13,FALSE),"""",",")</f>
        <v>"quiennosseparara",</v>
      </c>
      <c r="E177" t="str">
        <f>_xlfn.CONCAT("""titulo""",": ","""",VLOOKUP(B177,'Index Web'!A$3:L$234,3,FALSE),"""",",")</f>
        <v>"titulo": "Quién nos separará",</v>
      </c>
      <c r="F177" t="str">
        <f>_xlfn.CONCAT("""salmo""",": ","""",VLOOKUP(B177,'Index Web'!A$3:L$234,4,FALSE),"""",",")</f>
        <v>"salmo": "Romanos 8,34-39",</v>
      </c>
      <c r="G177" t="str">
        <f>_xlfn.CONCAT("""letra""",": ","""",Table46[[#This Row],[Pg]],"|",VLOOKUP(B177,'Index Web'!A$3:O$234,15,FALSE)," ",VLOOKUP(B177,'Index Web'!A$3:O$234,13,FALSE),"""",",")</f>
        <v>"letra": "139|¿quién nos separará? romanos 8,34-39 ¿quién nos separará, quién nos separará, del amor de Dios? c ¿acaso cristo jesús, el que murió, más aún el que resucitó, el que a la derecha de Dios intercede por nosotros? a ¿quién nos separará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quiennosseparara",</v>
      </c>
      <c r="H177" t="str">
        <f>_xlfn.CONCAT("""archivo""",": ","""/resucito/src/index.html?canto=",VLOOKUP(B177,'Index Web'!A$3:N$234,13,FALSE),"""","}," )</f>
        <v>"archivo": "/resucito/src/index.html?canto=quiennosseparara"},</v>
      </c>
      <c r="I177" t="str">
        <f>_xlfn.CONCAT(Table46[[#This Row],[id]:[URL]])</f>
        <v>{"id":"quiennosseparara","titulo": "Quién nos separará","salmo": "Romanos 8,34-39","letra": "139|¿quién nos separará? romanos 8,34-39 ¿quién nos separará, quién nos separará, del amor de Dios? c ¿acaso cristo jesús, el que murió, más aún el que resucitó, el que a la derecha de Dios intercede por nosotros? a ¿quién nos separará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quiennosseparara","archivo": "/resucito/src/index.html?canto=quiennosseparara"},</v>
      </c>
    </row>
    <row r="178" spans="2:9" x14ac:dyDescent="0.35">
      <c r="B178" s="25">
        <v>140</v>
      </c>
      <c r="C178" t="s">
        <v>975</v>
      </c>
      <c r="D178" t="str">
        <f>_xlfn.CONCAT("""",VLOOKUP(B178,'Index Web'!A$3:O$234,13,FALSE),"""",",")</f>
        <v>"quieroandarmadreajerusalen",</v>
      </c>
      <c r="E178" t="str">
        <f>_xlfn.CONCAT("""titulo""",": ","""",VLOOKUP(B178,'Index Web'!A$3:L$234,3,FALSE),"""",",")</f>
        <v>"titulo": "Quiero andar, madre, a Jerusalén",</v>
      </c>
      <c r="F178" t="str">
        <f>_xlfn.CONCAT("""salmo""",": ","""",VLOOKUP(B178,'Index Web'!A$3:L$234,4,FALSE),"""",",")</f>
        <v>"salmo": "Canto sefardí",</v>
      </c>
      <c r="G178" t="str">
        <f>_xlfn.CONCAT("""letra""",": ","""",Table46[[#This Row],[Pg]],"|",VLOOKUP(B178,'Index Web'!A$3:O$234,15,FALSE)," ",VLOOKUP(B178,'Index Web'!A$3:O$234,13,FALSE),"""",",")</f>
        <v>"letra": "140|quiero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la la, la  la lalala. hazme comer las hierbas, que pueda saciar mis ansias, que son ansias de amistad, que son ansias de humildad, que son ansias, que son ansias de obediencia. a en el sendero .•. a. adonai elohenu, adonai elohenu, adonai ejad. quieroandarmadreajerusalen",</v>
      </c>
      <c r="H178" t="str">
        <f>_xlfn.CONCAT("""archivo""",": ","""/resucito/src/index.html?canto=",VLOOKUP(B178,'Index Web'!A$3:N$234,13,FALSE),"""","}," )</f>
        <v>"archivo": "/resucito/src/index.html?canto=quieroandarmadreajerusalen"},</v>
      </c>
      <c r="I178" t="str">
        <f>_xlfn.CONCAT(Table46[[#This Row],[id]:[URL]])</f>
        <v>{"id":"quieroandarmadreajerusalen","titulo": "Quiero andar, madre, a Jerusalén","salmo": "Canto sefardí","letra": "140|quiero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la la, la  la lalala. hazme comer las hierbas, que pueda saciar mis ansias, que son ansias de amistad, que son ansias de humildad, que son ansias, que son ansias de obediencia. a en el sendero .•. a. adonai elohenu, adonai elohenu, adonai ejad. quieroandarmadreajerusalen","archivo": "/resucito/src/index.html?canto=quieroandarmadreajerusalen"},</v>
      </c>
    </row>
    <row r="179" spans="2:9" x14ac:dyDescent="0.35">
      <c r="B179" s="26">
        <v>141</v>
      </c>
      <c r="C179" t="s">
        <v>975</v>
      </c>
      <c r="D179" t="str">
        <f>_xlfn.CONCAT("""",VLOOKUP(B179,'Index Web'!A$3:O$234,13,FALSE),"""",",")</f>
        <v>"quierocantar",</v>
      </c>
      <c r="E179" t="str">
        <f>_xlfn.CONCAT("""titulo""",": ","""",VLOOKUP(B179,'Index Web'!A$3:L$234,3,FALSE),"""",",")</f>
        <v>"titulo": "Quiero cantar",</v>
      </c>
      <c r="F179" t="str">
        <f>_xlfn.CONCAT("""salmo""",": ","""",VLOOKUP(B179,'Index Web'!A$3:L$234,4,FALSE),"""",",")</f>
        <v>"salmo": "Salmo 57 (56)",</v>
      </c>
      <c r="G179" t="str">
        <f>_xlfn.CONCAT("""letra""",": ","""",Table46[[#This Row],[Pg]],"|",VLOOKUP(B179,'Index Web'!A$3:O$234,15,FALSE)," ",VLOOKUP(B179,'Index Web'!A$3:O$234,13,FALSE),"""",",")</f>
        <v>"letra": "141|quiero cantar sal 57 (56) quiero cantar, a ti quiero cantar, despierta, despierta gloria mía despierta, arpa y cítara. misericordia, Dios mío, misericordia, que mi alma se refugia en ti. me refugio a la sombra de tus alas, hasta que pase el peligro. a. quiero cantar  c. invoco a Dios, al Dios altísimo, a Dios, que ha hecho tanto por mí. desde el cielo me envía la salvación, confunde a los que ansían matarme. a. quiero cantar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c. te daré gracias ante los pueblos, señor, cantaré, cantaré ante las naciones, porque tu amor ha sido grande conmigo, tu bondad más alta que los cielos. a. quiero cantar  quierocantar",</v>
      </c>
      <c r="H179" t="str">
        <f>_xlfn.CONCAT("""archivo""",": ","""/resucito/src/index.html?canto=",VLOOKUP(B179,'Index Web'!A$3:N$234,13,FALSE),"""","}," )</f>
        <v>"archivo": "/resucito/src/index.html?canto=quierocantar"},</v>
      </c>
      <c r="I179" t="str">
        <f>_xlfn.CONCAT(Table46[[#This Row],[id]:[URL]])</f>
        <v>{"id":"quierocantar","titulo": "Quiero cantar","salmo": "Salmo 57 (56)","letra": "141|quiero cantar sal 57 (56) quiero cantar, a ti quiero cantar, despierta, despierta gloria mía despierta, arpa y cítara. misericordia, Dios mío, misericordia, que mi alma se refugia en ti. me refugio a la sombra de tus alas, hasta que pase el peligro. a. quiero cantar  c. invoco a Dios, al Dios altísimo, a Dios, que ha hecho tanto por mí. desde el cielo me envía la salvación, confunde a los que ansían matarme. a. quiero cantar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c. te daré gracias ante los pueblos, señor, cantaré, cantaré ante las naciones, porque tu amor ha sido grande conmigo, tu bondad más alta que los cielos. a. quiero cantar  quierocantar","archivo": "/resucito/src/index.html?canto=quierocantar"},</v>
      </c>
    </row>
    <row r="180" spans="2:9" x14ac:dyDescent="0.35">
      <c r="B180" s="25">
        <v>142</v>
      </c>
      <c r="C180" t="s">
        <v>975</v>
      </c>
      <c r="D180" t="str">
        <f>_xlfn.CONCAT("""",VLOOKUP(B180,'Index Web'!A$3:O$234,13,FALSE),"""",",")</f>
        <v>"resucito",</v>
      </c>
      <c r="E180" t="str">
        <f>_xlfn.CONCAT("""titulo""",": ","""",VLOOKUP(B180,'Index Web'!A$3:L$234,3,FALSE),"""",",")</f>
        <v>"titulo": "Resucitó",</v>
      </c>
      <c r="F180" t="str">
        <f>_xlfn.CONCAT("""salmo""",": ","""",VLOOKUP(B180,'Index Web'!A$3:L$234,4,FALSE),"""",",")</f>
        <v>"salmo": "(Kiko Argüello)",</v>
      </c>
      <c r="G180" t="str">
        <f>_xlfn.CONCAT("""letra""",": ","""",Table46[[#This Row],[Pg]],"|",VLOOKUP(B180,'Index Web'!A$3:O$234,15,FALSE)," ",VLOOKUP(B180,'Index Web'!A$3:O$234,13,FALSE),"""",",")</f>
        <v>"letra": "142|resucitó (kiko argüello) resucitó, resucitó, resucitó, aleluya. aleluya, aleluya, aleluya, resucitó. c. la muerte, ¿dónde está la muerte?, ¿dónde está mi muerte?, ¿dónde su victoria? a. resucitó  c. gracias sean dadas al padre, que nos pasó a su reino, donde se vive de amor. a. resucitó  resucitó (kiko argüello) c. alegría, alegría, hermanos, que si hoy nos queremos es porque resucitó. a. resucitó  c. si con él morimos, con él vivimos, con él cantamos: ¡aleluya! a. aleluya,aleluya, aleluya, resucitó. resucitó, resucitó, resucitó, aleluya. resucito",</v>
      </c>
      <c r="H180" t="str">
        <f>_xlfn.CONCAT("""archivo""",": ","""/resucito/src/index.html?canto=",VLOOKUP(B180,'Index Web'!A$3:N$234,13,FALSE),"""","}," )</f>
        <v>"archivo": "/resucito/src/index.html?canto=resucito"},</v>
      </c>
      <c r="I180" t="str">
        <f>_xlfn.CONCAT(Table46[[#This Row],[id]:[URL]])</f>
        <v>{"id":"resucito","titulo": "Resucitó","salmo": "(Kiko Argüello)","letra": "142|resucitó (kiko argüello) resucitó, resucitó, resucitó, aleluya. aleluya, aleluya, aleluya, resucitó. c. la muerte, ¿dónde está la muerte?, ¿dónde está mi muerte?, ¿dónde su victoria? a. resucitó  c. gracias sean dadas al padre, que nos pasó a su reino, donde se vive de amor. a. resucitó  resucitó (kiko argüello) c. alegría, alegría, hermanos, que si hoy nos queremos es porque resucitó. a. resucitó  c. si con él morimos, con él vivimos, con él cantamos: ¡aleluya! a. aleluya,aleluya, aleluya, resucitó. resucitó, resucitó, resucitó, aleluya. resucito","archivo": "/resucito/src/index.html?canto=resucito"},</v>
      </c>
    </row>
    <row r="181" spans="2:9" x14ac:dyDescent="0.35">
      <c r="B181" s="26">
        <v>143</v>
      </c>
      <c r="C181" t="s">
        <v>975</v>
      </c>
      <c r="D181" t="str">
        <f>_xlfn.CONCAT("""",VLOOKUP(B181,'Index Web'!A$3:O$234,13,FALSE),"""",",")</f>
        <v>"resurrexit",</v>
      </c>
      <c r="E181" t="str">
        <f>_xlfn.CONCAT("""titulo""",": ","""",VLOOKUP(B181,'Index Web'!A$3:L$234,3,FALSE),"""",",")</f>
        <v>"titulo": "Resurrexit",</v>
      </c>
      <c r="F181" t="str">
        <f>_xlfn.CONCAT("""salmo""",": ","""",VLOOKUP(B181,'Index Web'!A$3:L$234,4,FALSE),"""",",")</f>
        <v>"salmo": "Juan 11,25s",</v>
      </c>
      <c r="G181" t="str">
        <f>_xlfn.CONCAT("""letra""",": ","""",Table46[[#This Row],[Pg]],"|",VLOOKUP(B181,'Index Web'!A$3:O$234,15,FALSE)," ",VLOOKUP(B181,'Index Web'!A$3:O$234,13,FALSE),"""",",")</f>
        <v>"letra": "143|resurrexit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gloria, gloria  c. ¿crees tú esto? ¿crees tú esto? sí, yo creo que tú eres el cristo, el hijo de Dios, que ha de venir al mundo. cf. jn 11,25s a. resurrexit, resurrexit  gloria, gloria  la, la, la, la, la la, la la la la, la la, la la; la, la, la, la, la la, la, la la la. resurrexit, resurrexit  gloria, gloria  aleluya, aleluya, aleluya, aleluya. aleluya. resurrexit",</v>
      </c>
      <c r="H181" t="str">
        <f>_xlfn.CONCAT("""archivo""",": ","""/resucito/src/index.html?canto=",VLOOKUP(B181,'Index Web'!A$3:N$234,13,FALSE),"""","}," )</f>
        <v>"archivo": "/resucito/src/index.html?canto=resurrexit"},</v>
      </c>
      <c r="I181" t="str">
        <f>_xlfn.CONCAT(Table46[[#This Row],[id]:[URL]])</f>
        <v>{"id":"resurrexit","titulo": "Resurrexit","salmo": "Juan 11,25s","letra": "143|resurrexit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gloria, gloria  c. ¿crees tú esto? ¿crees tú esto? sí, yo creo que tú eres el cristo, el hijo de Dios, que ha de venir al mundo. cf. jn 11,25s a. resurrexit, resurrexit  gloria, gloria  la, la, la, la, la la, la la la la, la la, la la; la, la, la, la, la la, la, la la la. resurrexit, resurrexit  gloria, gloria  aleluya, aleluya, aleluya, aleluya. aleluya. resurrexit","archivo": "/resucito/src/index.html?canto=resurrexit"},</v>
      </c>
    </row>
    <row r="182" spans="2:9" x14ac:dyDescent="0.35">
      <c r="B182" s="29">
        <v>208</v>
      </c>
      <c r="C182" t="s">
        <v>975</v>
      </c>
      <c r="D182" t="str">
        <f>_xlfn.CONCAT("""",VLOOKUP(B182,'Index Web'!A$3:O$234,13,FALSE),"""",",")</f>
        <v>"salmodiaparaelevangelio",</v>
      </c>
      <c r="E182" t="str">
        <f>_xlfn.CONCAT("""titulo""",": ","""",VLOOKUP(B182,'Index Web'!A$3:L$234,3,FALSE),"""",",")</f>
        <v>"titulo": "Salmodia para el evangelio",</v>
      </c>
      <c r="F182" t="str">
        <f>_xlfn.CONCAT("""salmo""",": ","""",VLOOKUP(B182,'Index Web'!A$3:L$234,4,FALSE),"""",",")</f>
        <v>"salmo": "Juan 3,11-20 ",</v>
      </c>
      <c r="G182" t="str">
        <f>_xlfn.CONCAT("""letra""",": ","""",Table46[[#This Row],[Pg]],"|",VLOOKUP(B182,'Index Web'!A$3:O$234,15,FALSE)," ",VLOOKUP(B182,'Index Web'!A$3:O$234,13,FALSE),"""",",")</f>
        <v>"letra": "208|salmodia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salmodiaparaelevangelio",</v>
      </c>
      <c r="H182" t="str">
        <f>_xlfn.CONCAT("""archivo""",": ","""/resucito/src/index.html?canto=",VLOOKUP(B182,'Index Web'!A$3:N$234,13,FALSE),"""","}," )</f>
        <v>"archivo": "/resucito/src/index.html?canto=salmodiaparaelevangelio"},</v>
      </c>
      <c r="I182" t="str">
        <f>_xlfn.CONCAT(Table46[[#This Row],[id]:[URL]])</f>
        <v>{"id":"salmodiaparaelevangelio","titulo": "Salmodia para el evangelio","salmo": "Juan 3,11-20 ","letra": "208|salmodia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salmodiaparaelevangelio","archivo": "/resucito/src/index.html?canto=salmodiaparaelevangelio"},</v>
      </c>
    </row>
    <row r="183" spans="2:9" x14ac:dyDescent="0.35">
      <c r="B183" s="27">
        <v>209</v>
      </c>
      <c r="C183" t="s">
        <v>975</v>
      </c>
      <c r="D183" t="str">
        <f>_xlfn.CONCAT("""",VLOOKUP(B183,'Index Web'!A$3:O$234,13,FALSE),"""",",")</f>
        <v>"salmodiaparaelrosario",</v>
      </c>
      <c r="E183" t="str">
        <f>_xlfn.CONCAT("""titulo""",": ","""",VLOOKUP(B183,'Index Web'!A$3:L$234,3,FALSE),"""",",")</f>
        <v>"titulo": "Salmodia para el rosario",</v>
      </c>
      <c r="F183" t="str">
        <f>_xlfn.CONCAT("""salmo""",": ","""",VLOOKUP(B183,'Index Web'!A$3:L$234,4,FALSE),"""",",")</f>
        <v>"salmo": "Santo Rosario",</v>
      </c>
      <c r="G183" t="str">
        <f>_xlfn.CONCAT("""letra""",": ","""",Table46[[#This Row],[Pg]],"|",VLOOKUP(B183,'Index Web'!A$3:O$234,15,FALSE)," ",VLOOKUP(B183,'Index Web'!A$3:O$234,13,FALSE),"""",",")</f>
        <v>"letra": "209|salmodia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salmodiaparaelrosario",</v>
      </c>
      <c r="H183" t="str">
        <f>_xlfn.CONCAT("""archivo""",": ","""/resucito/src/index.html?canto=",VLOOKUP(B183,'Index Web'!A$3:N$234,13,FALSE),"""","}," )</f>
        <v>"archivo": "/resucito/src/index.html?canto=salmodiaparaelrosario"},</v>
      </c>
      <c r="I183" t="str">
        <f>_xlfn.CONCAT(Table46[[#This Row],[id]:[URL]])</f>
        <v>{"id":"salmodiaparaelrosario","titulo": "Salmodia para el rosario","salmo": "Santo Rosario","letra": "209|salmodia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salmodiaparaelrosario","archivo": "/resucito/src/index.html?canto=salmodiaparaelrosario"},</v>
      </c>
    </row>
    <row r="184" spans="2:9" x14ac:dyDescent="0.35">
      <c r="B184" s="29">
        <v>210</v>
      </c>
      <c r="C184" t="s">
        <v>975</v>
      </c>
      <c r="D184" t="str">
        <f>_xlfn.CONCAT("""",VLOOKUP(B184,'Index Web'!A$3:O$234,13,FALSE),"""",",")</f>
        <v>"salmodiaparaelsalmoresponsorial",</v>
      </c>
      <c r="E184" t="str">
        <f>_xlfn.CONCAT("""titulo""",": ","""",VLOOKUP(B184,'Index Web'!A$3:L$234,3,FALSE),"""",",")</f>
        <v>"titulo": "Salmodia para el salmo responsorial",</v>
      </c>
      <c r="F184" t="str">
        <f>_xlfn.CONCAT("""salmo""",": ","""",VLOOKUP(B184,'Index Web'!A$3:L$234,4,FALSE),"""",",")</f>
        <v>"salmo": "Modelo I, II, III",</v>
      </c>
      <c r="G184" t="str">
        <f>_xlfn.CONCAT("""letra""",": ","""",Table46[[#This Row],[Pg]],"|",VLOOKUP(B184,'Index Web'!A$3:O$234,15,FALSE)," ",VLOOKUP(B184,'Index Web'!A$3:O$234,13,FALSE),"""",",")</f>
        <v>"letra": "210|salmodia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c ¡cómo te contemplaba en el santuario viendo tu fuerza y tu gloria! tu gracia vale más que la vida, te alabarán mis labios. a. mi alma está sedienta de ti  modelo 11 iv domingo de Pascua - ciclo a - sal 23 (22)  el señor es mi pastor, nada me falta; el señor es mi pastor, nada me falta. c preparas una mesa ante mí, enfrente de mis enemigos, bis a. me unges la cabeza con perfume, y mi copa rebosa. a. el señor es mi pastor  c tu bondad y tu misericordia me acompañan a todos los días de mi vida, y habitaré en la casa del señor por años sin término. el señor es mi pastor  salmodiaparaelsalmoresponsorial",</v>
      </c>
      <c r="H184" t="str">
        <f>_xlfn.CONCAT("""archivo""",": ","""/resucito/src/index.html?canto=",VLOOKUP(B184,'Index Web'!A$3:N$234,13,FALSE),"""","}," )</f>
        <v>"archivo": "/resucito/src/index.html?canto=salmodiaparaelsalmoresponsorial"},</v>
      </c>
      <c r="I184" t="str">
        <f>_xlfn.CONCAT(Table46[[#This Row],[id]:[URL]])</f>
        <v>{"id":"salmodiaparaelsalmoresponsorial","titulo": "Salmodia para el salmo responsorial","salmo": "Modelo I, II, III","letra": "210|salmodia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c ¡cómo te contemplaba en el santuario viendo tu fuerza y tu gloria! tu gracia vale más que la vida, te alabarán mis labios. a. mi alma está sedienta de ti  modelo 11 iv domingo de Pascua - ciclo a - sal 23 (22)  el señor es mi pastor, nada me falta; el señor es mi pastor, nada me falta. c preparas una mesa ante mí, enfrente de mis enemigos, bis a. me unges la cabeza con perfume, y mi copa rebosa. a. el señor es mi pastor  c tu bondad y tu misericordia me acompañan a todos los días de mi vida, y habitaré en la casa del señor por años sin término. el señor es mi pastor  salmodiaparaelsalmoresponsorial","archivo": "/resucito/src/index.html?canto=salmodiaparaelsalmoresponsorial"},</v>
      </c>
    </row>
    <row r="185" spans="2:9" x14ac:dyDescent="0.35">
      <c r="B185" s="27">
        <v>211</v>
      </c>
      <c r="C185" t="s">
        <v>975</v>
      </c>
      <c r="D185" t="str">
        <f>_xlfn.CONCAT("""",VLOOKUP(B185,'Index Web'!A$3:O$234,13,FALSE),"""",",")</f>
        <v>"salmodiasparalaoraciondelosfieles",</v>
      </c>
      <c r="E185" t="str">
        <f>_xlfn.CONCAT("""titulo""",": ","""",VLOOKUP(B185,'Index Web'!A$3:L$234,3,FALSE),"""",",")</f>
        <v>"titulo": "Salmodias para la oración de los fieles",</v>
      </c>
      <c r="F185" t="str">
        <f>_xlfn.CONCAT("""salmo""",": ","""",VLOOKUP(B185,'Index Web'!A$3:L$234,4,FALSE),"""",",")</f>
        <v>"salmo": "Para las solemnidades",</v>
      </c>
      <c r="G185" t="str">
        <f>_xlfn.CONCAT("""letra""",": ","""",Table46[[#This Row],[Pg]],"|",VLOOKUP(B185,'Index Web'!A$3:O$234,15,FALSE)," ",VLOOKUP(B185,'Index Web'!A$3:O$234,13,FALSE),"""",",")</f>
        <v>"letra": "211|salmodia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salmodiasparalaoraciondelosfieles",</v>
      </c>
      <c r="H185" t="str">
        <f>_xlfn.CONCAT("""archivo""",": ","""/resucito/src/index.html?canto=",VLOOKUP(B185,'Index Web'!A$3:N$234,13,FALSE),"""","}," )</f>
        <v>"archivo": "/resucito/src/index.html?canto=salmodiasparalaoraciondelosfieles"},</v>
      </c>
      <c r="I185" t="str">
        <f>_xlfn.CONCAT(Table46[[#This Row],[id]:[URL]])</f>
        <v>{"id":"salmodiasparalaoraciondelosfieles","titulo": "Salmodias para la oración de los fieles","salmo": "Para las solemnidades","letra": "211|salmodia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salmodiasparalaoraciondelosfieles","archivo": "/resucito/src/index.html?canto=salmodiasparalaoraciondelosfieles"},</v>
      </c>
    </row>
    <row r="186" spans="2:9" x14ac:dyDescent="0.35">
      <c r="B186" s="29">
        <v>212</v>
      </c>
      <c r="C186" t="s">
        <v>975</v>
      </c>
      <c r="D186" t="str">
        <f>_xlfn.CONCAT("""",VLOOKUP(B186,'Index Web'!A$3:O$234,13,FALSE),"""",",")</f>
        <v>"salmodiasparalaudes",</v>
      </c>
      <c r="E186" t="str">
        <f>_xlfn.CONCAT("""titulo""",": ","""",VLOOKUP(B186,'Index Web'!A$3:L$234,3,FALSE),"""",",")</f>
        <v>"titulo": "Salmodias para laudes",</v>
      </c>
      <c r="F186" t="str">
        <f>_xlfn.CONCAT("""salmo""",": ","""",VLOOKUP(B186,'Index Web'!A$3:L$234,4,FALSE),"""",",")</f>
        <v>"salmo": "Modelo I, II, III, IV, V",</v>
      </c>
      <c r="G186" t="str">
        <f>_xlfn.CONCAT("""letra""",": ","""",Table46[[#This Row],[Pg]],"|",VLOOKUP(B186,'Index Web'!A$3:O$234,15,FALSE)," ",VLOOKUP(B186,'Index Web'!A$3:O$234,13,FALSE),"""",",")</f>
        <v>"letra": "212|salmodias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salmodiasparalaudes",</v>
      </c>
      <c r="H186" t="str">
        <f>_xlfn.CONCAT("""archivo""",": ","""/resucito/src/index.html?canto=",VLOOKUP(B186,'Index Web'!A$3:N$234,13,FALSE),"""","}," )</f>
        <v>"archivo": "/resucito/src/index.html?canto=salmodiasparalaudes"},</v>
      </c>
      <c r="I186" t="str">
        <f>_xlfn.CONCAT(Table46[[#This Row],[id]:[URL]])</f>
        <v>{"id":"salmodiasparalaudes","titulo": "Salmodias para laudes","salmo": "Modelo I, II, III, IV, V","letra": "212|salmodias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salmodiasparalaudes","archivo": "/resucito/src/index.html?canto=salmodiasparalaudes"},</v>
      </c>
    </row>
    <row r="187" spans="2:9" x14ac:dyDescent="0.35">
      <c r="B187" s="26">
        <v>144</v>
      </c>
      <c r="C187" t="s">
        <v>975</v>
      </c>
      <c r="D187" t="str">
        <f>_xlfn.CONCAT("""",VLOOKUP(B187,'Index Web'!A$3:O$234,13,FALSE),"""",",")</f>
        <v>"salvereinadeloscielos",</v>
      </c>
      <c r="E187" t="str">
        <f>_xlfn.CONCAT("""titulo""",": ","""",VLOOKUP(B187,'Index Web'!A$3:L$234,3,FALSE),"""",",")</f>
        <v>"titulo": "Salve, reina de los cielos",</v>
      </c>
      <c r="F187" t="str">
        <f>_xlfn.CONCAT("""salmo""",": ","""",VLOOKUP(B187,'Index Web'!A$3:L$234,4,FALSE),"""",",")</f>
        <v>"salmo": "Himno lat. «Ave, Regina Caelorum»",</v>
      </c>
      <c r="G187" t="str">
        <f>_xlfn.CONCAT("""letra""",": ","""",Table46[[#This Row],[Pg]],"|",VLOOKUP(B187,'Index Web'!A$3:O$234,15,FALSE)," ",VLOOKUP(B187,'Index Web'!A$3:O$234,13,FALSE),"""",",")</f>
        <v>"letra": "144|salve,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salvereinadeloscielos",</v>
      </c>
      <c r="H187" t="str">
        <f>_xlfn.CONCAT("""archivo""",": ","""/resucito/src/index.html?canto=",VLOOKUP(B187,'Index Web'!A$3:N$234,13,FALSE),"""","}," )</f>
        <v>"archivo": "/resucito/src/index.html?canto=salvereinadeloscielos"},</v>
      </c>
      <c r="I187" t="str">
        <f>_xlfn.CONCAT(Table46[[#This Row],[id]:[URL]])</f>
        <v>{"id":"salvereinadeloscielos","titulo": "Salve, reina de los cielos","salmo": "Himno lat. «Ave, Regina Caelorum»","letra": "144|salve,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salvereinadeloscielos","archivo": "/resucito/src/index.html?canto=salvereinadeloscielos"},</v>
      </c>
    </row>
    <row r="188" spans="2:9" x14ac:dyDescent="0.35">
      <c r="B188" s="27">
        <v>218</v>
      </c>
      <c r="C188" t="s">
        <v>975</v>
      </c>
      <c r="D188" t="str">
        <f>_xlfn.CONCAT("""",VLOOKUP(B188,'Index Web'!A$3:O$234,13,FALSE),"""",",")</f>
        <v>"santo1982",</v>
      </c>
      <c r="E188" t="str">
        <f>_xlfn.CONCAT("""titulo""",": ","""",VLOOKUP(B188,'Index Web'!A$3:L$234,3,FALSE),"""",",")</f>
        <v>"titulo": "Santo 1982",</v>
      </c>
      <c r="F188" t="str">
        <f>_xlfn.CONCAT("""salmo""",": ","""",VLOOKUP(B188,'Index Web'!A$3:L$234,4,FALSE),"""",",")</f>
        <v>"salmo": "1982",</v>
      </c>
      <c r="G188" t="str">
        <f>_xlfn.CONCAT("""letra""",": ","""",Table46[[#This Row],[Pg]],"|",VLOOKUP(B188,'Index Web'!A$3:O$234,15,FALSE)," ",VLOOKUP(B188,'Index Web'!A$3:O$234,13,FALSE),"""",",")</f>
        <v>"letra": "218|santo: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santo1982",</v>
      </c>
      <c r="H188" t="str">
        <f>_xlfn.CONCAT("""archivo""",": ","""/resucito/src/index.html?canto=",VLOOKUP(B188,'Index Web'!A$3:N$234,13,FALSE),"""","}," )</f>
        <v>"archivo": "/resucito/src/index.html?canto=santo1982"},</v>
      </c>
      <c r="I188" t="str">
        <f>_xlfn.CONCAT(Table46[[#This Row],[id]:[URL]])</f>
        <v>{"id":"santo1982","titulo": "Santo 1982","salmo": "1982","letra": "218|santo: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santo1982","archivo": "/resucito/src/index.html?canto=santo1982"},</v>
      </c>
    </row>
    <row r="189" spans="2:9" x14ac:dyDescent="0.35">
      <c r="B189" s="29">
        <v>219</v>
      </c>
      <c r="C189" t="s">
        <v>975</v>
      </c>
      <c r="D189" t="str">
        <f>_xlfn.CONCAT("""",VLOOKUP(B189,'Index Web'!A$3:O$234,13,FALSE),"""",",")</f>
        <v>"santo1988",</v>
      </c>
      <c r="E189" t="str">
        <f>_xlfn.CONCAT("""titulo""",": ","""",VLOOKUP(B189,'Index Web'!A$3:L$234,3,FALSE),"""",",")</f>
        <v>"titulo": "Santo 1988",</v>
      </c>
      <c r="F189" t="str">
        <f>_xlfn.CONCAT("""salmo""",": ","""",VLOOKUP(B189,'Index Web'!A$3:L$234,4,FALSE),"""",",")</f>
        <v>"salmo": "1988",</v>
      </c>
      <c r="G189" t="str">
        <f>_xlfn.CONCAT("""letra""",": ","""",Table46[[#This Row],[Pg]],"|",VLOOKUP(B189,'Index Web'!A$3:O$234,15,FALSE)," ",VLOOKUP(B189,'Index Web'!A$3:O$234,13,FALSE),"""",",")</f>
        <v>"letra": "219|santo: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santo1988",</v>
      </c>
      <c r="H189" t="str">
        <f>_xlfn.CONCAT("""archivo""",": ","""/resucito/src/index.html?canto=",VLOOKUP(B189,'Index Web'!A$3:N$234,13,FALSE),"""","}," )</f>
        <v>"archivo": "/resucito/src/index.html?canto=santo1988"},</v>
      </c>
      <c r="I189" t="str">
        <f>_xlfn.CONCAT(Table46[[#This Row],[id]:[URL]])</f>
        <v>{"id":"santo1988","titulo": "Santo 1988","salmo": "1988","letra": "219|santo: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santo1988","archivo": "/resucito/src/index.html?canto=santo1988"},</v>
      </c>
    </row>
    <row r="190" spans="2:9" x14ac:dyDescent="0.35">
      <c r="B190" s="29">
        <v>215</v>
      </c>
      <c r="C190" t="s">
        <v>975</v>
      </c>
      <c r="D190" t="str">
        <f>_xlfn.CONCAT("""",VLOOKUP(B190,'Index Web'!A$3:O$234,13,FALSE),"""",",")</f>
        <v>"santomelodiahebraica",</v>
      </c>
      <c r="E190" t="str">
        <f>_xlfn.CONCAT("""titulo""",": ","""",VLOOKUP(B190,'Index Web'!A$3:L$234,3,FALSE),"""",",")</f>
        <v>"titulo": "Santo Melodía hebraica",</v>
      </c>
      <c r="F190" t="str">
        <f>_xlfn.CONCAT("""salmo""",": ","""",VLOOKUP(B190,'Index Web'!A$3:L$234,4,FALSE),"""",",")</f>
        <v>"salmo": "Melodía hebraica ",</v>
      </c>
      <c r="G190" t="str">
        <f>_xlfn.CONCAT("""letra""",": ","""",Table46[[#This Row],[Pg]],"|",VLOOKUP(B190,'Index Web'!A$3:O$234,15,FALSE)," ",VLOOKUP(B190,'Index Web'!A$3:O$234,13,FALSE),"""",",")</f>
        <v>"letra": "215|santo, melodía hebraica: es santo, santo, es santo; santo, es santo, santo, es santo; santo, es santo; yahveh sebaoth. los cielos y la tierra están llenos de ti. a. los cielos y la tierra están llenos de ti. hosanna en el cielo, hosanna. a. hosanna en el cielo, hosanna. a. santo, es santo  bendito el que viene, en el nombre del señor. a bendito el que viene, en el nombre del señor. hosanna en el cielo, hosanna. a hosanna en el cielo, hosanna. a. santo, es santo .. santomelodiahebraica",</v>
      </c>
      <c r="H190" t="str">
        <f>_xlfn.CONCAT("""archivo""",": ","""/resucito/src/index.html?canto=",VLOOKUP(B190,'Index Web'!A$3:N$234,13,FALSE),"""","}," )</f>
        <v>"archivo": "/resucito/src/index.html?canto=santomelodiahebraica"},</v>
      </c>
      <c r="I190" t="str">
        <f>_xlfn.CONCAT(Table46[[#This Row],[id]:[URL]])</f>
        <v>{"id":"santomelodiahebraica","titulo": "Santo Melodía hebraica","salmo": "Melodía hebraica ","letra": "215|santo, melodía hebraica: es santo, santo, es santo; santo, es santo, santo, es santo; santo, es santo; yahveh sebaoth. los cielos y la tierra están llenos de ti. a. los cielos y la tierra están llenos de ti. hosanna en el cielo, hosanna. a. hosanna en el cielo, hosanna. a. santo, es santo  bendito el que viene, en el nombre del señor. a bendito el que viene, en el nombre del señor. hosanna en el cielo, hosanna. a hosanna en el cielo, hosanna. a. santo, es santo .. santomelodiahebraica","archivo": "/resucito/src/index.html?canto=santomelodiahebraica"},</v>
      </c>
    </row>
    <row r="191" spans="2:9" x14ac:dyDescent="0.35">
      <c r="B191" s="27">
        <v>216</v>
      </c>
      <c r="C191" t="s">
        <v>975</v>
      </c>
      <c r="D191" t="str">
        <f>_xlfn.CONCAT("""",VLOOKUP(B191,'Index Web'!A$3:O$234,13,FALSE),"""",",")</f>
        <v>"santopalestina74",</v>
      </c>
      <c r="E191" t="str">
        <f>_xlfn.CONCAT("""titulo""",": ","""",VLOOKUP(B191,'Index Web'!A$3:L$234,3,FALSE),"""",",")</f>
        <v>"titulo": "Santo Palestina 74",</v>
      </c>
      <c r="F191" t="str">
        <f>_xlfn.CONCAT("""salmo""",": ","""",VLOOKUP(B191,'Index Web'!A$3:L$234,4,FALSE),"""",",")</f>
        <v>"salmo": "Palestina 74",</v>
      </c>
      <c r="G191" t="str">
        <f>_xlfn.CONCAT("""letra""",": ","""",Table46[[#This Row],[Pg]],"|",VLOOKUP(B191,'Index Web'!A$3:O$234,15,FALSE)," ",VLOOKUP(B191,'Index Web'!A$3:O$234,13,FALSE),"""",",")</f>
        <v>"letra": "216|santo: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santopalestina74",</v>
      </c>
      <c r="H191" t="str">
        <f>_xlfn.CONCAT("""archivo""",": ","""/resucito/src/index.html?canto=",VLOOKUP(B191,'Index Web'!A$3:N$234,13,FALSE),"""","}," )</f>
        <v>"archivo": "/resucito/src/index.html?canto=santopalestina74"},</v>
      </c>
      <c r="I191" t="str">
        <f>_xlfn.CONCAT(Table46[[#This Row],[id]:[URL]])</f>
        <v>{"id":"santopalestina74","titulo": "Santo Palestina 74","salmo": "Palestina 74","letra": "216|santo: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santopalestina74","archivo": "/resucito/src/index.html?canto=santopalestina74"},</v>
      </c>
    </row>
    <row r="192" spans="2:9" x14ac:dyDescent="0.35">
      <c r="B192" s="27">
        <v>214</v>
      </c>
      <c r="C192" t="s">
        <v>975</v>
      </c>
      <c r="D192" t="str">
        <f>_xlfn.CONCAT("""",VLOOKUP(B192,'Index Web'!A$3:O$234,13,FALSE),"""",",")</f>
        <v>"santopalomeras65",</v>
      </c>
      <c r="E192" t="str">
        <f>_xlfn.CONCAT("""titulo""",": ","""",VLOOKUP(B192,'Index Web'!A$3:L$234,3,FALSE),"""",",")</f>
        <v>"titulo": "Santo Palomeras 65 ",</v>
      </c>
      <c r="F192" t="str">
        <f>_xlfn.CONCAT("""salmo""",": ","""",VLOOKUP(B192,'Index Web'!A$3:L$234,4,FALSE),"""",",")</f>
        <v>"salmo": "Palomeras 65",</v>
      </c>
      <c r="G192" t="str">
        <f>_xlfn.CONCAT("""letra""",": ","""",Table46[[#This Row],[Pg]],"|",VLOOKUP(B192,'Index Web'!A$3:O$234,15,FALSE)," ",VLOOKUP(B192,'Index Web'!A$3:O$234,13,FALSE),"""",",")</f>
        <v>"letra": "214|santo: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santopalomeras65",</v>
      </c>
      <c r="H192" t="str">
        <f>_xlfn.CONCAT("""archivo""",": ","""/resucito/src/index.html?canto=",VLOOKUP(B192,'Index Web'!A$3:N$234,13,FALSE),"""","}," )</f>
        <v>"archivo": "/resucito/src/index.html?canto=santopalomeras65"},</v>
      </c>
      <c r="I192" t="str">
        <f>_xlfn.CONCAT(Table46[[#This Row],[id]:[URL]])</f>
        <v>{"id":"santopalomeras65","titulo": "Santo Palomeras 65 ","salmo": "Palomeras 65","letra": "214|santo: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santopalomeras65","archivo": "/resucito/src/index.html?canto=santopalomeras65"},</v>
      </c>
    </row>
    <row r="193" spans="2:9" x14ac:dyDescent="0.35">
      <c r="B193" s="29">
        <v>217</v>
      </c>
      <c r="C193" t="s">
        <v>975</v>
      </c>
      <c r="D193" t="str">
        <f>_xlfn.CONCAT("""",VLOOKUP(B193,'Index Web'!A$3:O$234,13,FALSE),"""",",")</f>
        <v>"santoroma77",</v>
      </c>
      <c r="E193" t="str">
        <f>_xlfn.CONCAT("""titulo""",": ","""",VLOOKUP(B193,'Index Web'!A$3:L$234,3,FALSE),"""",",")</f>
        <v>"titulo": "Santo Roma 77",</v>
      </c>
      <c r="F193" t="str">
        <f>_xlfn.CONCAT("""salmo""",": ","""",VLOOKUP(B193,'Index Web'!A$3:L$234,4,FALSE),"""",",")</f>
        <v>"salmo": "Roma 77",</v>
      </c>
      <c r="G193" t="str">
        <f>_xlfn.CONCAT("""letra""",": ","""",Table46[[#This Row],[Pg]],"|",VLOOKUP(B193,'Index Web'!A$3:O$234,15,FALSE)," ",VLOOKUP(B193,'Index Web'!A$3:O$234,13,FALSE),"""",",")</f>
        <v>"letra": "217|santo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santoroma77",</v>
      </c>
      <c r="H193" t="str">
        <f>_xlfn.CONCAT("""archivo""",": ","""/resucito/src/index.html?canto=",VLOOKUP(B193,'Index Web'!A$3:N$234,13,FALSE),"""","}," )</f>
        <v>"archivo": "/resucito/src/index.html?canto=santoroma77"},</v>
      </c>
      <c r="I193" t="str">
        <f>_xlfn.CONCAT(Table46[[#This Row],[id]:[URL]])</f>
        <v>{"id":"santoroma77","titulo": "Santo Roma 77","salmo": "Roma 77","letra": "217|santo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santoroma77","archivo": "/resucito/src/index.html?canto=santoroma77"},</v>
      </c>
    </row>
    <row r="194" spans="2:9" x14ac:dyDescent="0.35">
      <c r="B194" s="25">
        <v>145</v>
      </c>
      <c r="C194" t="s">
        <v>975</v>
      </c>
      <c r="D194" t="str">
        <f>_xlfn.CONCAT("""",VLOOKUP(B194,'Index Web'!A$3:O$234,13,FALSE),"""",",")</f>
        <v>"seencontrarondosangeles",</v>
      </c>
      <c r="E194" t="str">
        <f>_xlfn.CONCAT("""titulo""",": ","""",VLOOKUP(B194,'Index Web'!A$3:L$234,3,FALSE),"""",",")</f>
        <v>"titulo": "Se encontraron dos ángeles",</v>
      </c>
      <c r="F194" t="str">
        <f>_xlfn.CONCAT("""salmo""",": ","""",VLOOKUP(B194,'Index Web'!A$3:L$234,4,FALSE),"""",",")</f>
        <v>"salmo": "Melodía hebraica",</v>
      </c>
      <c r="G194" t="str">
        <f>_xlfn.CONCAT("""letra""",": ","""",Table46[[#This Row],[Pg]],"|",VLOOKUP(B194,'Index Web'!A$3:O$234,15,FALSE)," ",VLOOKUP(B194,'Index Web'!A$3:O$234,13,FALSE),"""",",")</f>
        <v>"letra": "145|se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seencontrarondosangeles",</v>
      </c>
      <c r="H194" t="str">
        <f>_xlfn.CONCAT("""archivo""",": ","""/resucito/src/index.html?canto=",VLOOKUP(B194,'Index Web'!A$3:N$234,13,FALSE),"""","}," )</f>
        <v>"archivo": "/resucito/src/index.html?canto=seencontrarondosangeles"},</v>
      </c>
      <c r="I194" t="str">
        <f>_xlfn.CONCAT(Table46[[#This Row],[id]:[URL]])</f>
        <v>{"id":"seencontrarondosangeles","titulo": "Se encontraron dos ángeles","salmo": "Melodía hebraica","letra": "145|se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seencontrarondosangeles","archivo": "/resucito/src/index.html?canto=seencontrarondosangeles"},</v>
      </c>
    </row>
    <row r="195" spans="2:9" x14ac:dyDescent="0.35">
      <c r="B195" s="26">
        <v>146</v>
      </c>
      <c r="C195" t="s">
        <v>975</v>
      </c>
      <c r="D195" t="str">
        <f>_xlfn.CONCAT("""",VLOOKUP(B195,'Index Web'!A$3:O$234,13,FALSE),"""",",")</f>
        <v>"senorayudameanodudardeti",</v>
      </c>
      <c r="E195" t="str">
        <f>_xlfn.CONCAT("""titulo""",": ","""",VLOOKUP(B195,'Index Web'!A$3:L$234,3,FALSE),"""",",")</f>
        <v>"titulo": "Señor, ayúdame a no dudar de ti",</v>
      </c>
      <c r="F195" t="str">
        <f>_xlfn.CONCAT("""salmo""",": ","""",VLOOKUP(B195,'Index Web'!A$3:L$234,4,FALSE),"""",",")</f>
        <v>"salmo": "(Kiko Argüello)",</v>
      </c>
      <c r="G195" t="str">
        <f>_xlfn.CONCAT("""letra""",": ","""",Table46[[#This Row],[Pg]],"|",VLOOKUP(B195,'Index Web'!A$3:O$234,15,FALSE)," ",VLOOKUP(B195,'Index Web'!A$3:O$234,13,FALSE),"""",",")</f>
        <v>"letra": "146|señor,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sol fa# . .. a no dudar nunca de tu amor. re la a. y en esta llama de tu amor oscura, en esta tela que envuelve mi alma re y la sofoca, sol fa# siento mi corazón que se disloca, sol fa# que se abre y se derrama mi m fa# como agua que inunda tu jardín. senorayudameanodudardeti",</v>
      </c>
      <c r="H195" t="str">
        <f>_xlfn.CONCAT("""archivo""",": ","""/resucito/src/index.html?canto=",VLOOKUP(B195,'Index Web'!A$3:N$234,13,FALSE),"""","}," )</f>
        <v>"archivo": "/resucito/src/index.html?canto=senorayudameanodudardeti"},</v>
      </c>
      <c r="I195" t="str">
        <f>_xlfn.CONCAT(Table46[[#This Row],[id]:[URL]])</f>
        <v>{"id":"senorayudameanodudardeti","titulo": "Señor, ayúdame a no dudar de ti","salmo": "(Kiko Argüello)","letra": "146|señor,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sol fa# . .. a no dudar nunca de tu amor. re la a. y en esta llama de tu amor oscura, en esta tela que envuelve mi alma re y la sofoca, sol fa# siento mi corazón que se disloca, sol fa# que se abre y se derrama mi m fa# como agua que inunda tu jardín. senorayudameanodudardeti","archivo": "/resucito/src/index.html?canto=senorayudameanodudardeti"},</v>
      </c>
    </row>
    <row r="196" spans="2:9" x14ac:dyDescent="0.35">
      <c r="B196" s="25">
        <v>147</v>
      </c>
      <c r="C196" t="s">
        <v>975</v>
      </c>
      <c r="D196" t="str">
        <f>_xlfn.CONCAT("""",VLOOKUP(B196,'Index Web'!A$3:O$234,13,FALSE),"""",",")</f>
        <v>"senornomecorrijasentucolera",</v>
      </c>
      <c r="E196" t="str">
        <f>_xlfn.CONCAT("""titulo""",": ","""",VLOOKUP(B196,'Index Web'!A$3:L$234,3,FALSE),"""",",")</f>
        <v>"titulo": "Señor, no me corrijas en tu cólera",</v>
      </c>
      <c r="F196" t="str">
        <f>_xlfn.CONCAT("""salmo""",": ","""",VLOOKUP(B196,'Index Web'!A$3:L$234,4,FALSE),"""",",")</f>
        <v>"salmo": "Salmo 6",</v>
      </c>
      <c r="G196" t="str">
        <f>_xlfn.CONCAT("""letra""",": ","""",Table46[[#This Row],[Pg]],"|",VLOOKUP(B196,'Index Web'!A$3:O$234,15,FALSE)," ",VLOOKUP(B196,'Index Web'!A$3:O$234,13,FALSE),"""",",")</f>
        <v>"letra": "147|señor,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c. vuélvete, señor, recobra mi alma, sáname tú, señor, por tu misericordia. que nadie entre los muertos te recuerda, ni en los infiernos se canta tu alabanza. a. que nadie entre los muertos te recuerda, ni en los infiernos se canta tu alabanza. a. señor, no me corrijas  c. estoy cansado de gemir, inundo de lágrimas mi cama, mis ojos se consumen en la angustia, envejezco entre enemigos. apartaos de mí, malvados, que el señor escucha mis sollozos, que el señor acoge mi oración. a. señor, no me corrijas  c. y tú, señor, ¿hasta cuándo? a. y tú, señor, ¿hasta cuándo? senornomecorrijasentucolera",</v>
      </c>
      <c r="H196" t="str">
        <f>_xlfn.CONCAT("""archivo""",": ","""/resucito/src/index.html?canto=",VLOOKUP(B196,'Index Web'!A$3:N$234,13,FALSE),"""","}," )</f>
        <v>"archivo": "/resucito/src/index.html?canto=senornomecorrijasentucolera"},</v>
      </c>
      <c r="I196" t="str">
        <f>_xlfn.CONCAT(Table46[[#This Row],[id]:[URL]])</f>
        <v>{"id":"senornomecorrijasentucolera","titulo": "Señor, no me corrijas en tu cólera","salmo": "Salmo 6","letra": "147|señor,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c. vuélvete, señor, recobra mi alma, sáname tú, señor, por tu misericordia. que nadie entre los muertos te recuerda, ni en los infiernos se canta tu alabanza. a. que nadie entre los muertos te recuerda, ni en los infiernos se canta tu alabanza. a. señor, no me corrijas  c. estoy cansado de gemir, inundo de lágrimas mi cama, mis ojos se consumen en la angustia, envejezco entre enemigos. apartaos de mí, malvados, que el señor escucha mis sollozos, que el señor acoge mi oración. a. señor, no me corrijas  c. y tú, señor, ¿hasta cuándo? a. y tú, señor, ¿hasta cuándo? senornomecorrijasentucolera","archivo": "/resucito/src/index.html?canto=senornomecorrijasentucolera"},</v>
      </c>
    </row>
    <row r="197" spans="2:9" x14ac:dyDescent="0.35">
      <c r="B197" s="30">
        <v>233</v>
      </c>
      <c r="C197" t="s">
        <v>975</v>
      </c>
      <c r="D197" t="str">
        <f>_xlfn.CONCAT("""",VLOOKUP(B197,'Index Web'!A$3:O$234,13,FALSE),"""",",")</f>
        <v>"senortumeescrutasyconoces",</v>
      </c>
      <c r="E197" t="str">
        <f>_xlfn.CONCAT("""titulo""",": ","""",VLOOKUP(B197,'Index Web'!A$3:L$234,3,FALSE),"""",",")</f>
        <v>"titulo": "Señor, tú me escrutas y conoces",</v>
      </c>
      <c r="F197" t="str">
        <f>_xlfn.CONCAT("""salmo""",": ","""",VLOOKUP(B197,'Index Web'!A$3:L$234,4,FALSE),"""",",")</f>
        <v>"salmo": "Salmo 139 (138)",</v>
      </c>
      <c r="G197" t="str">
        <f>_xlfn.CONCAT("""letra""",": ","""",Table46[[#This Row],[Pg]],"|",VLOOKUP(B197,'Index Web'!A$3:O$234,15,FALSE)," ",VLOOKUP(B197,'Index Web'!A$3:O$234,13,FALSE),"""",",")</f>
        <v>"letra": "233|señor,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senortumeescrutasyconoces",</v>
      </c>
      <c r="H197" t="str">
        <f>_xlfn.CONCAT("""archivo""",": ","""/resucito/src/index.html?canto=",VLOOKUP(B197,'Index Web'!A$3:N$234,13,FALSE),"""","}," )</f>
        <v>"archivo": "/resucito/src/index.html?canto=senortumeescrutasyconoces"},</v>
      </c>
      <c r="I197" t="str">
        <f>_xlfn.CONCAT(Table46[[#This Row],[id]:[URL]])</f>
        <v>{"id":"senortumeescrutasyconoces","titulo": "Señor, tú me escrutas y conoces","salmo": "Salmo 139 (138)","letra": "233|señor,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senortumeescrutasyconoces","archivo": "/resucito/src/index.html?canto=senortumeescrutasyconoces"},</v>
      </c>
    </row>
    <row r="198" spans="2:9" x14ac:dyDescent="0.35">
      <c r="B198" s="25">
        <v>148</v>
      </c>
      <c r="C198" t="s">
        <v>975</v>
      </c>
      <c r="D198" t="str">
        <f>_xlfn.CONCAT("""",VLOOKUP(B198,'Index Web'!A$3:O$234,13,FALSE),"""",",")</f>
        <v>"sermondelamontana",</v>
      </c>
      <c r="E198" t="str">
        <f>_xlfn.CONCAT("""titulo""",": ","""",VLOOKUP(B198,'Index Web'!A$3:L$234,3,FALSE),"""",",")</f>
        <v>"titulo": "Sermón de la montaña ",</v>
      </c>
      <c r="F198" t="str">
        <f>_xlfn.CONCAT("""salmo""",": ","""",VLOOKUP(B198,'Index Web'!A$3:L$234,4,FALSE),"""",",")</f>
        <v>"salmo": "Lucas 6,20-38",</v>
      </c>
      <c r="G198" t="str">
        <f>_xlfn.CONCAT("""letra""",": ","""",Table46[[#This Row],[Pg]],"|",VLOOKUP(B198,'Index Web'!A$3:O$234,15,FALSE)," ",VLOOKUP(B198,'Index Web'!A$3:O$234,13,FALSE),"""",",")</f>
        <v>"letra": "148|sermón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sermondelamontana",</v>
      </c>
      <c r="H198" t="str">
        <f>_xlfn.CONCAT("""archivo""",": ","""/resucito/src/index.html?canto=",VLOOKUP(B198,'Index Web'!A$3:N$234,13,FALSE),"""","}," )</f>
        <v>"archivo": "/resucito/src/index.html?canto=sermondelamontana"},</v>
      </c>
      <c r="I198" t="str">
        <f>_xlfn.CONCAT(Table46[[#This Row],[id]:[URL]])</f>
        <v>{"id":"sermondelamontana","titulo": "Sermón de la montaña ","salmo": "Lucas 6,20-38","letra": "148|sermón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sermondelamontana","archivo": "/resucito/src/index.html?canto=sermondelamontana"},</v>
      </c>
    </row>
    <row r="199" spans="2:9" x14ac:dyDescent="0.35">
      <c r="B199" s="31">
        <v>234</v>
      </c>
      <c r="C199" t="s">
        <v>975</v>
      </c>
      <c r="D199" t="str">
        <f>_xlfn.CONCAT("""",VLOOKUP(B199,'Index Web'!A$3:O$234,13,FALSE),"""",",")</f>
        <v>"shemaisrael",</v>
      </c>
      <c r="E199" t="str">
        <f>_xlfn.CONCAT("""titulo""",": ","""",VLOOKUP(B199,'Index Web'!A$3:L$234,3,FALSE),"""",",")</f>
        <v>"titulo": "Shemá Israel ",</v>
      </c>
      <c r="F199" t="str">
        <f>_xlfn.CONCAT("""salmo""",": ","""",VLOOKUP(B199,'Index Web'!A$3:L$234,4,FALSE),"""",",")</f>
        <v>"salmo": "Deuteronomio 6,4-9",</v>
      </c>
      <c r="G199" t="str">
        <f>_xlfn.CONCAT("""letra""",": ","""",Table46[[#This Row],[Pg]],"|",VLOOKUP(B199,'Index Web'!A$3:O$234,15,FALSE)," ",VLOOKUP(B199,'Index Web'!A$3:O$234,13,FALSE),"""",",")</f>
        <v>"letra": "234|shemá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shemaisrael",</v>
      </c>
      <c r="H199" t="str">
        <f>_xlfn.CONCAT("""archivo""",": ","""/resucito/src/index.html?canto=",VLOOKUP(B199,'Index Web'!A$3:N$234,13,FALSE),"""","}," )</f>
        <v>"archivo": "/resucito/src/index.html?canto=shemaisrael"},</v>
      </c>
      <c r="I199" t="str">
        <f>_xlfn.CONCAT(Table46[[#This Row],[id]:[URL]])</f>
        <v>{"id":"shemaisrael","titulo": "Shemá Israel ","salmo": "Deuteronomio 6,4-9","letra": "234|shemá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shemaisrael","archivo": "/resucito/src/index.html?canto=shemaisrael"},</v>
      </c>
    </row>
    <row r="200" spans="2:9" x14ac:dyDescent="0.35">
      <c r="B200" s="25">
        <v>149</v>
      </c>
      <c r="C200" t="s">
        <v>975</v>
      </c>
      <c r="D200" t="str">
        <f>_xlfn.CONCAT("""",VLOOKUP(B200,'Index Web'!A$3:O$234,13,FALSE),"""",",")</f>
        <v>"shlomlejmariam",</v>
      </c>
      <c r="E200" t="str">
        <f>_xlfn.CONCAT("""titulo""",": ","""",VLOOKUP(B200,'Index Web'!A$3:L$234,3,FALSE),"""",",")</f>
        <v>"titulo": "Shlom lej Mariam",</v>
      </c>
      <c r="F200" t="str">
        <f>_xlfn.CONCAT("""salmo""",": ","""",VLOOKUP(B200,'Index Web'!A$3:L$234,4,FALSE),"""",",")</f>
        <v>"salmo": "Ave María en arameo antiguo",</v>
      </c>
      <c r="G200" t="str">
        <f>_xlfn.CONCAT("""letra""",": ","""",Table46[[#This Row],[Pg]],"|",VLOOKUP(B200,'Index Web'!A$3:O$234,15,FALSE)," ",VLOOKUP(B200,'Index Web'!A$3:O$234,13,FALSE),"""",",")</f>
        <v>"letra": "149|shlom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bis c. maría, ayúdanos, maría, ayúdanos. ¡virgen maría! ¡ay ay aaay aaaaaaaaay! [melisma] ¡ayúdanos! a. santa, santa maría  a. shlom lej mariam shlomlejmariam",</v>
      </c>
      <c r="H200" t="str">
        <f>_xlfn.CONCAT("""archivo""",": ","""/resucito/src/index.html?canto=",VLOOKUP(B200,'Index Web'!A$3:N$234,13,FALSE),"""","}," )</f>
        <v>"archivo": "/resucito/src/index.html?canto=shlomlejmariam"},</v>
      </c>
      <c r="I200" t="str">
        <f>_xlfn.CONCAT(Table46[[#This Row],[id]:[URL]])</f>
        <v>{"id":"shlomlejmariam","titulo": "Shlom lej Mariam","salmo": "Ave María en arameo antiguo","letra": "149|shlom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bis c. maría, ayúdanos, maría, ayúdanos. ¡virgen maría! ¡ay ay aaay aaaaaaaaay! [melisma] ¡ayúdanos! a. santa, santa maría  a. shlom lej mariam shlomlejmariam","archivo": "/resucito/src/index.html?canto=shlomlejmariam"},</v>
      </c>
    </row>
    <row r="201" spans="2:9" x14ac:dyDescent="0.35">
      <c r="B201" s="26">
        <v>150</v>
      </c>
      <c r="C201" t="s">
        <v>975</v>
      </c>
      <c r="D201" t="str">
        <f>_xlfn.CONCAT("""",VLOOKUP(B201,'Index Web'!A$3:O$234,13,FALSE),"""",",")</f>
        <v>"sielsenornoconstruyelacasa",</v>
      </c>
      <c r="E201" t="str">
        <f>_xlfn.CONCAT("""titulo""",": ","""",VLOOKUP(B201,'Index Web'!A$3:L$234,3,FALSE),"""",",")</f>
        <v>"titulo": "Si el Señor no construye la casa",</v>
      </c>
      <c r="F201" t="str">
        <f>_xlfn.CONCAT("""salmo""",": ","""",VLOOKUP(B201,'Index Web'!A$3:L$234,4,FALSE),"""",",")</f>
        <v>"salmo": "Salmo 127 (126)",</v>
      </c>
      <c r="G201" t="str">
        <f>_xlfn.CONCAT("""letra""",": ","""",Table46[[#This Row],[Pg]],"|",VLOOKUP(B201,'Index Web'!A$3:O$234,15,FALSE)," ",VLOOKUP(B201,'Index Web'!A$3:O$234,13,FALSE),"""",",")</f>
        <v>"letra": "150|si el señor no construye la casa: sal 127 (126): si el señor no construye la casa, en vano se cansan los constructores. si el señor no guarda la ciudad, en vano vigilan los centinelas, si el señor no guarda la ciudad. a. si el señor  en vano madrugáis al levantaros, el descanso retrasáis, para conseguir el pan: Dios lo da a sus amigos mientras duermen. Dios lo da a sus amigos mientras duermen. a. si el señor  don del señor son los hijos, son como flechas en manos de un guerrero, los hijos de la juventud. ¡dichoso el hombre que tiene llena su aljaba! no temerá cuando lleguen sus enemigos. a. si el señor  sielsenornoconstruyelacasa",</v>
      </c>
      <c r="H201" t="str">
        <f>_xlfn.CONCAT("""archivo""",": ","""/resucito/src/index.html?canto=",VLOOKUP(B201,'Index Web'!A$3:N$234,13,FALSE),"""","}," )</f>
        <v>"archivo": "/resucito/src/index.html?canto=sielsenornoconstruyelacasa"},</v>
      </c>
      <c r="I201" t="str">
        <f>_xlfn.CONCAT(Table46[[#This Row],[id]:[URL]])</f>
        <v>{"id":"sielsenornoconstruyelacasa","titulo": "Si el Señor no construye la casa","salmo": "Salmo 127 (126)","letra": "150|si el señor no construye la casa: sal 127 (126): si el señor no construye la casa, en vano se cansan los constructores. si el señor no guarda la ciudad, en vano vigilan los centinelas, si el señor no guarda la ciudad. a. si el señor  en vano madrugáis al levantaros, el descanso retrasáis, para conseguir el pan: Dios lo da a sus amigos mientras duermen. Dios lo da a sus amigos mientras duermen. a. si el señor  don del señor son los hijos, son como flechas en manos de un guerrero, los hijos de la juventud. ¡dichoso el hombre que tiene llena su aljaba! no temerá cuando lleguen sus enemigos. a. si el señor  sielsenornoconstruyelacasa","archivo": "/resucito/src/index.html?canto=sielsenornoconstruyelacasa"},</v>
      </c>
    </row>
    <row r="202" spans="2:9" x14ac:dyDescent="0.35">
      <c r="B202" s="25">
        <v>151</v>
      </c>
      <c r="C202" t="s">
        <v>975</v>
      </c>
      <c r="D202" t="str">
        <f>_xlfn.CONCAT("""",VLOOKUP(B202,'Index Web'!A$3:O$234,13,FALSE),"""",",")</f>
        <v>"sihabeisresucitadoconcristo",</v>
      </c>
      <c r="E202" t="str">
        <f>_xlfn.CONCAT("""titulo""",": ","""",VLOOKUP(B202,'Index Web'!A$3:L$234,3,FALSE),"""",",")</f>
        <v>"titulo": "Si habéis resucitado con Cristo",</v>
      </c>
      <c r="F202" t="str">
        <f>_xlfn.CONCAT("""salmo""",": ","""",VLOOKUP(B202,'Index Web'!A$3:L$234,4,FALSE),"""",",")</f>
        <v>"salmo": "Colosense 3,1-4",</v>
      </c>
      <c r="G202" t="str">
        <f>_xlfn.CONCAT("""letra""",": ","""",Table46[[#This Row],[Pg]],"|",VLOOKUP(B202,'Index Web'!A$3:O$234,15,FALSE)," ",VLOOKUP(B202,'Index Web'!A$3:O$234,13,FALSE),"""",",")</f>
        <v>"letra": "151|si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sihabeisresucitadoconcristo",</v>
      </c>
      <c r="H202" t="str">
        <f>_xlfn.CONCAT("""archivo""",": ","""/resucito/src/index.html?canto=",VLOOKUP(B202,'Index Web'!A$3:N$234,13,FALSE),"""","}," )</f>
        <v>"archivo": "/resucito/src/index.html?canto=sihabeisresucitadoconcristo"},</v>
      </c>
      <c r="I202" t="str">
        <f>_xlfn.CONCAT(Table46[[#This Row],[id]:[URL]])</f>
        <v>{"id":"sihabeisresucitadoconcristo","titulo": "Si habéis resucitado con Cristo","salmo": "Colosense 3,1-4","letra": "151|si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sihabeisresucitadoconcristo","archivo": "/resucito/src/index.html?canto=sihabeisresucitadoconcristo"},</v>
      </c>
    </row>
    <row r="203" spans="2:9" x14ac:dyDescent="0.35">
      <c r="B203" s="26">
        <v>152</v>
      </c>
      <c r="C203" t="s">
        <v>975</v>
      </c>
      <c r="D203" t="str">
        <f>_xlfn.CONCAT("""",VLOOKUP(B203,'Index Web'!A$3:O$234,13,FALSE),"""",",")</f>
        <v>"sihoyescuchaissuvoz",</v>
      </c>
      <c r="E203" t="str">
        <f>_xlfn.CONCAT("""titulo""",": ","""",VLOOKUP(B203,'Index Web'!A$3:L$234,3,FALSE),"""",",")</f>
        <v>"titulo": "Si hoy escucháis su voz ",</v>
      </c>
      <c r="F203" t="str">
        <f>_xlfn.CONCAT("""salmo""",": ","""",VLOOKUP(B203,'Index Web'!A$3:L$234,4,FALSE),"""",",")</f>
        <v>"salmo": "Salmo 95 (94)",</v>
      </c>
      <c r="G203" t="str">
        <f>_xlfn.CONCAT("""letra""",": ","""",Table46[[#This Row],[Pg]],"|",VLOOKUP(B203,'Index Web'!A$3:O$234,15,FALSE)," ",VLOOKUP(B203,'Index Web'!A$3:O$234,13,FALSE),"""",",")</f>
        <v>"letra": "152|si hoy escucháis su voz: salmo 95 (94): si hoy escucháis su voz no endurezcáis el corazón. c. venid, aclamemos al señor, demos vítores a la roca que nos salva; bis a. entremos a su presencia dándole gracias, aclamándolo con cantos y salmos. a. si hoy escucháis su voz  c. porque el señor es un Dios grande, más grande que todos los Dioses; suyo es el mar, suya es la tierra, son suyas las cumbres de los montes. a. si hoy escucháis su voz  c. entrad, postrémonos por tierra, bendiciendo al señor, creador nuestro. porque él es nuestro Dios y nosotros su pueblo, el rebaño que él conduce. a. si hoy escucháis su voz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sihoyescuchaissuvoz",</v>
      </c>
      <c r="H203" t="str">
        <f>_xlfn.CONCAT("""archivo""",": ","""/resucito/src/index.html?canto=",VLOOKUP(B203,'Index Web'!A$3:N$234,13,FALSE),"""","}," )</f>
        <v>"archivo": "/resucito/src/index.html?canto=sihoyescuchaissuvoz"},</v>
      </c>
      <c r="I203" t="str">
        <f>_xlfn.CONCAT(Table46[[#This Row],[id]:[URL]])</f>
        <v>{"id":"sihoyescuchaissuvoz","titulo": "Si hoy escucháis su voz ","salmo": "Salmo 95 (94)","letra": "152|si hoy escucháis su voz: salmo 95 (94): si hoy escucháis su voz no endurezcáis el corazón. c. venid, aclamemos al señor, demos vítores a la roca que nos salva; bis a. entremos a su presencia dándole gracias, aclamándolo con cantos y salmos. a. si hoy escucháis su voz  c. porque el señor es un Dios grande, más grande que todos los Dioses; suyo es el mar, suya es la tierra, son suyas las cumbres de los montes. a. si hoy escucháis su voz  c. entrad, postrémonos por tierra, bendiciendo al señor, creador nuestro. porque él es nuestro Dios y nosotros su pueblo, el rebaño que él conduce. a. si hoy escucháis su voz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sihoyescuchaissuvoz","archivo": "/resucito/src/index.html?canto=sihoyescuchaissuvoz"},</v>
      </c>
    </row>
    <row r="204" spans="2:9" x14ac:dyDescent="0.35">
      <c r="B204" s="25">
        <v>153</v>
      </c>
      <c r="C204" t="s">
        <v>975</v>
      </c>
      <c r="D204" t="str">
        <f>_xlfn.CONCAT("""",VLOOKUP(B204,'Index Web'!A$3:O$234,13,FALSE),"""",",")</f>
        <v>"simeherefugiadoenelsenor",</v>
      </c>
      <c r="E204" t="str">
        <f>_xlfn.CONCAT("""titulo""",": ","""",VLOOKUP(B204,'Index Web'!A$3:L$234,3,FALSE),"""",",")</f>
        <v>"titulo": "Si me he refugiado en el Señor",</v>
      </c>
      <c r="F204" t="str">
        <f>_xlfn.CONCAT("""salmo""",": ","""",VLOOKUP(B204,'Index Web'!A$3:L$234,4,FALSE),"""",",")</f>
        <v>"salmo": "Salmo 11(10)",</v>
      </c>
      <c r="G204" t="str">
        <f>_xlfn.CONCAT("""letra""",": ","""",Table46[[#This Row],[Pg]],"|",VLOOKUP(B204,'Index Web'!A$3:O$234,15,FALSE)," ",VLOOKUP(B204,'Index Web'!A$3:O$234,13,FALSE),"""",",")</f>
        <v>"letra": "153|si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simeherefugiadoenelsenor",</v>
      </c>
      <c r="H204" t="str">
        <f>_xlfn.CONCAT("""archivo""",": ","""/resucito/src/index.html?canto=",VLOOKUP(B204,'Index Web'!A$3:N$234,13,FALSE),"""","}," )</f>
        <v>"archivo": "/resucito/src/index.html?canto=simeherefugiadoenelsenor"},</v>
      </c>
      <c r="I204" t="str">
        <f>_xlfn.CONCAT(Table46[[#This Row],[id]:[URL]])</f>
        <v>{"id":"simeherefugiadoenelsenor","titulo": "Si me he refugiado en el Señor","salmo": "Salmo 11(10)","letra": "153|si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simeherefugiadoenelsenor","archivo": "/resucito/src/index.html?canto=simeherefugiadoenelsenor"},</v>
      </c>
    </row>
    <row r="205" spans="2:9" x14ac:dyDescent="0.35">
      <c r="B205" s="30">
        <v>235</v>
      </c>
      <c r="C205" t="s">
        <v>975</v>
      </c>
      <c r="D205" t="str">
        <f>_xlfn.CONCAT("""",VLOOKUP(B205,'Index Web'!A$3:O$234,13,FALSE),"""",",")</f>
        <v>"sientatesolitarioysilencioso",</v>
      </c>
      <c r="E205" t="str">
        <f>_xlfn.CONCAT("""titulo""",": ","""",VLOOKUP(B205,'Index Web'!A$3:L$234,3,FALSE),"""",",")</f>
        <v>"titulo": "Sientate solitario y silencioso",</v>
      </c>
      <c r="F205" t="str">
        <f>_xlfn.CONCAT("""salmo""",": ","""",VLOOKUP(B205,'Index Web'!A$3:L$234,4,FALSE),"""",",")</f>
        <v>"salmo": "Lamentaciones 3",</v>
      </c>
      <c r="G205" t="str">
        <f>_xlfn.CONCAT("""letra""",": ","""",Table46[[#This Row],[Pg]],"|",VLOOKUP(B205,'Index Web'!A$3:O$234,15,FALSE)," ",VLOOKUP(B205,'Index Web'!A$3:O$234,13,FALSE),"""",",")</f>
        <v>"letra": "235|siéntate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sientatesolitarioysilencioso",</v>
      </c>
      <c r="H205" t="str">
        <f>_xlfn.CONCAT("""archivo""",": ","""/resucito/src/index.html?canto=",VLOOKUP(B205,'Index Web'!A$3:N$234,13,FALSE),"""","}," )</f>
        <v>"archivo": "/resucito/src/index.html?canto=sientatesolitarioysilencioso"},</v>
      </c>
      <c r="I205" t="str">
        <f>_xlfn.CONCAT(Table46[[#This Row],[id]:[URL]])</f>
        <v>{"id":"sientatesolitarioysilencioso","titulo": "Sientate solitario y silencioso","salmo": "Lamentaciones 3","letra": "235|siéntate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sientatesolitarioysilencioso","archivo": "/resucito/src/index.html?canto=sientatesolitarioysilencioso"},</v>
      </c>
    </row>
    <row r="206" spans="2:9" x14ac:dyDescent="0.35">
      <c r="B206" s="25">
        <v>154</v>
      </c>
      <c r="C206" t="s">
        <v>975</v>
      </c>
      <c r="D206" t="str">
        <f>_xlfn.CONCAT("""",VLOOKUP(B206,'Index Web'!A$3:O$234,13,FALSE),"""",",")</f>
        <v>"sionmadredetodoslospueblos",</v>
      </c>
      <c r="E206" t="str">
        <f>_xlfn.CONCAT("""titulo""",": ","""",VLOOKUP(B206,'Index Web'!A$3:L$234,3,FALSE),"""",",")</f>
        <v>"titulo": "Sión, madre de todos los pueblos",</v>
      </c>
      <c r="F206" t="str">
        <f>_xlfn.CONCAT("""salmo""",": ","""",VLOOKUP(B206,'Index Web'!A$3:L$234,4,FALSE),"""",",")</f>
        <v>"salmo": "Salmo 87 (86)",</v>
      </c>
      <c r="G206" t="str">
        <f>_xlfn.CONCAT("""letra""",": ","""",Table46[[#This Row],[Pg]],"|",VLOOKUP(B206,'Index Web'!A$3:O$234,15,FALSE)," ",VLOOKUP(B206,'Index Web'!A$3:O$234,13,FALSE),"""",",")</f>
        <v>"letra": "154|sión,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sionmadredetodoslospueblos",</v>
      </c>
      <c r="H206" t="str">
        <f>_xlfn.CONCAT("""archivo""",": ","""/resucito/src/index.html?canto=",VLOOKUP(B206,'Index Web'!A$3:N$234,13,FALSE),"""","}," )</f>
        <v>"archivo": "/resucito/src/index.html?canto=sionmadredetodoslospueblos"},</v>
      </c>
      <c r="I206" t="str">
        <f>_xlfn.CONCAT(Table46[[#This Row],[id]:[URL]])</f>
        <v>{"id":"sionmadredetodoslospueblos","titulo": "Sión, madre de todos los pueblos","salmo": "Salmo 87 (86)","letra": "154|sión,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sionmadredetodoslospueblos","archivo": "/resucito/src/index.html?canto=sionmadredetodoslospueblos"},</v>
      </c>
    </row>
    <row r="207" spans="2:9" x14ac:dyDescent="0.35">
      <c r="B207" s="26">
        <v>155</v>
      </c>
      <c r="C207" t="s">
        <v>975</v>
      </c>
      <c r="D207" t="str">
        <f>_xlfn.CONCAT("""",VLOOKUP(B207,'Index Web'!A$3:O$234,13,FALSE),"""",",")</f>
        <v>"solaasolo",</v>
      </c>
      <c r="E207" t="str">
        <f>_xlfn.CONCAT("""titulo""",": ","""",VLOOKUP(B207,'Index Web'!A$3:L$234,3,FALSE),"""",",")</f>
        <v>"titulo": "Sola a Solo",</v>
      </c>
      <c r="F207" t="str">
        <f>_xlfn.CONCAT("""salmo""",": ","""",VLOOKUP(B207,'Index Web'!A$3:L$234,4,FALSE),"""",",")</f>
        <v>"salmo": "(Kiko Argüello)",</v>
      </c>
      <c r="G207" t="str">
        <f>_xlfn.CONCAT("""letra""",": ","""",Table46[[#This Row],[Pg]],"|",VLOOKUP(B207,'Index Web'!A$3:O$234,15,FALSE)," ",VLOOKUP(B207,'Index Web'!A$3:O$234,13,FALSE),"""",",")</f>
        <v>"letra": "155|sola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solaasolo",</v>
      </c>
      <c r="H207" t="str">
        <f>_xlfn.CONCAT("""archivo""",": ","""/resucito/src/index.html?canto=",VLOOKUP(B207,'Index Web'!A$3:N$234,13,FALSE),"""","}," )</f>
        <v>"archivo": "/resucito/src/index.html?canto=solaasolo"},</v>
      </c>
      <c r="I207" t="str">
        <f>_xlfn.CONCAT(Table46[[#This Row],[id]:[URL]])</f>
        <v>{"id":"solaasolo","titulo": "Sola a Solo","salmo": "(Kiko Argüello)","letra": "155|sola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solaasolo","archivo": "/resucito/src/index.html?canto=solaasolo"},</v>
      </c>
    </row>
    <row r="208" spans="2:9" x14ac:dyDescent="0.35">
      <c r="B208" s="25">
        <v>156</v>
      </c>
      <c r="C208" t="s">
        <v>975</v>
      </c>
      <c r="D208" t="str">
        <f>_xlfn.CONCAT("""",VLOOKUP(B208,'Index Web'!A$3:O$234,13,FALSE),"""",",")</f>
        <v>"stabatmaterdolorosa",</v>
      </c>
      <c r="E208" t="str">
        <f>_xlfn.CONCAT("""titulo""",": ","""",VLOOKUP(B208,'Index Web'!A$3:L$234,3,FALSE),"""",",")</f>
        <v>"titulo": "Stabat Mater dolorosa",</v>
      </c>
      <c r="F208" t="str">
        <f>_xlfn.CONCAT("""salmo""",": ","""",VLOOKUP(B208,'Index Web'!A$3:L$234,4,FALSE),"""",",")</f>
        <v>"salmo": "Himno latin",</v>
      </c>
      <c r="G208" t="str">
        <f>_xlfn.CONCAT("""letra""",": ","""",Table46[[#This Row],[Pg]],"|",VLOOKUP(B208,'Index Web'!A$3:O$234,15,FALSE)," ",VLOOKUP(B208,'Index Web'!A$3:O$234,13,FALSE),"""",",")</f>
        <v>"letra": "156|stabat mater dolorosa: himno latin: stabat mater dolorosa iuxta crucem lacrimosa, dum pendebat filius. era su alma un gemido, era un dolor, era un grito, cuando una espada la atravesó. oh qué triste y afligida está la bendita madre del unigénito. stabat mater dolorosa  cuál es el hombre que no llora al ver a la madre de cristo en tanto suplicio? por los pecados de su gente ella ve a jesús en tormentos, y sometido a los azotes. stabat mater dolorosa  bis a. himno lat. ella ve a su hijo amado que muere desolado, y que entrega su espíritu. oh, cristo, cuando yo deba morir, por tu bendita madre hazme conseguir la palma de la victoria. amén, amén, amén. stabatmaterdolorosa",</v>
      </c>
      <c r="H208" t="str">
        <f>_xlfn.CONCAT("""archivo""",": ","""/resucito/src/index.html?canto=",VLOOKUP(B208,'Index Web'!A$3:N$234,13,FALSE),"""","}," )</f>
        <v>"archivo": "/resucito/src/index.html?canto=stabatmaterdolorosa"},</v>
      </c>
      <c r="I208" t="str">
        <f>_xlfn.CONCAT(Table46[[#This Row],[id]:[URL]])</f>
        <v>{"id":"stabatmaterdolorosa","titulo": "Stabat Mater dolorosa","salmo": "Himno latin","letra": "156|stabat mater dolorosa: himno latin: stabat mater dolorosa iuxta crucem lacrimosa, dum pendebat filius. era su alma un gemido, era un dolor, era un grito, cuando una espada la atravesó. oh qué triste y afligida está la bendita madre del unigénito. stabat mater dolorosa  cuál es el hombre que no llora al ver a la madre de cristo en tanto suplicio? por los pecados de su gente ella ve a jesús en tormentos, y sometido a los azotes. stabat mater dolorosa  bis a. himno lat. ella ve a su hijo amado que muere desolado, y que entrega su espíritu. oh, cristo, cuando yo deba morir, por tu bendita madre hazme conseguir la palma de la victoria. amén, amén, amén. stabatmaterdolorosa","archivo": "/resucito/src/index.html?canto=stabatmaterdolorosa"},</v>
      </c>
    </row>
    <row r="209" spans="2:9" x14ac:dyDescent="0.35">
      <c r="B209" s="28">
        <v>244</v>
      </c>
      <c r="C209" t="s">
        <v>975</v>
      </c>
      <c r="D209" t="str">
        <f>_xlfn.CONCAT("""",VLOOKUP(B209,'Index Web'!A$3:O$234,13,FALSE),"""",",")</f>
        <v>"subaelesposoallenodesutalamo",</v>
      </c>
      <c r="E209" t="str">
        <f>_xlfn.CONCAT("""titulo""",": ","""",VLOOKUP(B209,'Index Web'!A$3:L$234,3,FALSE),"""",",")</f>
        <v>"titulo": "Suba el esposo al leño de su tálamo ",</v>
      </c>
      <c r="F209" t="str">
        <f>_xlfn.CONCAT("""salmo""",": ","""",VLOOKUP(B209,'Index Web'!A$3:L$234,4,FALSE),"""",",")</f>
        <v>"salmo": "Himno (San Quodvultdeus)",</v>
      </c>
      <c r="G209" t="str">
        <f>_xlfn.CONCAT("""letra""",": ","""",Table46[[#This Row],[Pg]],"|",VLOOKUP(B209,'Index Web'!A$3:O$234,15,FALSE)," ",VLOOKUP(B209,'Index Web'!A$3:O$234,13,FALSE),"""",",")</f>
        <v>"letra": "244|suba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subaelesposoallenodesutalamo",</v>
      </c>
      <c r="H209" t="str">
        <f>_xlfn.CONCAT("""archivo""",": ","""/resucito/src/index.html?canto=",VLOOKUP(B209,'Index Web'!A$3:N$234,13,FALSE),"""","}," )</f>
        <v>"archivo": "/resucito/src/index.html?canto=subaelesposoallenodesutalamo"},</v>
      </c>
      <c r="I209" t="str">
        <f>_xlfn.CONCAT(Table46[[#This Row],[id]:[URL]])</f>
        <v>{"id":"subaelesposoallenodesutalamo","titulo": "Suba el esposo al leño de su tálamo ","salmo": "Himno (San Quodvultdeus)","letra": "244|suba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subaelesposoallenodesutalamo","archivo": "/resucito/src/index.html?canto=subaelesposoallenodesutalamo"},</v>
      </c>
    </row>
    <row r="210" spans="2:9" x14ac:dyDescent="0.35">
      <c r="B210" s="25">
        <v>157</v>
      </c>
      <c r="C210" t="s">
        <v>975</v>
      </c>
      <c r="D210" t="str">
        <f>_xlfn.CONCAT("""",VLOOKUP(B210,'Index Web'!A$3:O$234,13,FALSE),"""",",")</f>
        <v>"subediosentreaclamaciones",</v>
      </c>
      <c r="E210" t="str">
        <f>_xlfn.CONCAT("""titulo""",": ","""",VLOOKUP(B210,'Index Web'!A$3:L$234,3,FALSE),"""",",")</f>
        <v>"titulo": "Sube Dios entre aclamaciones",</v>
      </c>
      <c r="F210" t="str">
        <f>_xlfn.CONCAT("""salmo""",": ","""",VLOOKUP(B210,'Index Web'!A$3:L$234,4,FALSE),"""",",")</f>
        <v>"salmo": "Salmo 47 (46)",</v>
      </c>
      <c r="G210" t="str">
        <f>_xlfn.CONCAT("""letra""",": ","""",Table46[[#This Row],[Pg]],"|",VLOOKUP(B210,'Index Web'!A$3:O$234,15,FALSE)," ",VLOOKUP(B210,'Index Web'!A$3:O$234,13,FALSE),"""",",")</f>
        <v>"letra": "157|sube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cantad para Dios, cantad, cantad para Dios, cantad! cantad para Dios, cantad, cantad para Dios, cantad! sube Dios entre aclamaciones  subediosentreaclamaciones",</v>
      </c>
      <c r="H210" t="str">
        <f>_xlfn.CONCAT("""archivo""",": ","""/resucito/src/index.html?canto=",VLOOKUP(B210,'Index Web'!A$3:N$234,13,FALSE),"""","}," )</f>
        <v>"archivo": "/resucito/src/index.html?canto=subediosentreaclamaciones"},</v>
      </c>
      <c r="I210" t="str">
        <f>_xlfn.CONCAT(Table46[[#This Row],[id]:[URL]])</f>
        <v>{"id":"subediosentreaclamaciones","titulo": "Sube Dios entre aclamaciones","salmo": "Salmo 47 (46)","letra": "157|sube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cantad para Dios, cantad, cantad para Dios, cantad! cantad para Dios, cantad, cantad para Dios, cantad! sube Dios entre aclamaciones  subediosentreaclamaciones","archivo": "/resucito/src/index.html?canto=subediosentreaclamaciones"},</v>
      </c>
    </row>
    <row r="211" spans="2:9" x14ac:dyDescent="0.35">
      <c r="B211" s="27">
        <v>220</v>
      </c>
      <c r="C211" t="s">
        <v>975</v>
      </c>
      <c r="D211" t="str">
        <f>_xlfn.CONCAT("""",VLOOKUP(B211,'Index Web'!A$3:O$234,13,FALSE),"""",",")</f>
        <v>"tedeum",</v>
      </c>
      <c r="E211" t="str">
        <f>_xlfn.CONCAT("""titulo""",": ","""",VLOOKUP(B211,'Index Web'!A$3:L$234,3,FALSE),"""",",")</f>
        <v>"titulo": "Te deum",</v>
      </c>
      <c r="F211" t="str">
        <f>_xlfn.CONCAT("""salmo""",": ","""",VLOOKUP(B211,'Index Web'!A$3:L$234,4,FALSE),"""",",")</f>
        <v>"salmo": "Himno",</v>
      </c>
      <c r="G211" t="str">
        <f>_xlfn.CONCAT("""letra""",": ","""",Table46[[#This Row],[Pg]],"|",VLOOKUP(B211,'Index Web'!A$3:O$234,15,FALSE)," ",VLOOKUP(B211,'Index Web'!A$3:O$234,13,FALSE),"""",",")</f>
        <v>"letra": "220|tedeum: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tedeum",</v>
      </c>
      <c r="H211" t="str">
        <f>_xlfn.CONCAT("""archivo""",": ","""/resucito/src/index.html?canto=",VLOOKUP(B211,'Index Web'!A$3:N$234,13,FALSE),"""","}," )</f>
        <v>"archivo": "/resucito/src/index.html?canto=tedeum"},</v>
      </c>
      <c r="I211" t="str">
        <f>_xlfn.CONCAT(Table46[[#This Row],[id]:[URL]])</f>
        <v>{"id":"tedeum","titulo": "Te deum","salmo": "Himno","letra": "220|tedeum: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tedeum","archivo": "/resucito/src/index.html?canto=tedeum"},</v>
      </c>
    </row>
    <row r="212" spans="2:9" x14ac:dyDescent="0.35">
      <c r="B212" s="25">
        <v>158</v>
      </c>
      <c r="C212" t="s">
        <v>975</v>
      </c>
      <c r="D212" t="str">
        <f>_xlfn.CONCAT("""",VLOOKUP(B212,'Index Web'!A$3:O$234,13,FALSE),"""",",")</f>
        <v>"teestoyllamandosenor",</v>
      </c>
      <c r="E212" t="str">
        <f>_xlfn.CONCAT("""titulo""",": ","""",VLOOKUP(B212,'Index Web'!A$3:L$234,3,FALSE),"""",",")</f>
        <v>"titulo": "Te estoy llamando, Señor",</v>
      </c>
      <c r="F212" t="str">
        <f>_xlfn.CONCAT("""salmo""",": ","""",VLOOKUP(B212,'Index Web'!A$3:L$234,4,FALSE),"""",",")</f>
        <v>"salmo": "Salmo 141 (140)",</v>
      </c>
      <c r="G212" t="str">
        <f>_xlfn.CONCAT("""letra""",": ","""",Table46[[#This Row],[Pg]],"|",VLOOKUP(B212,'Index Web'!A$3:O$234,15,FALSE)," ",VLOOKUP(B212,'Index Web'!A$3:O$234,13,FALSE),"""",",")</f>
        <v>"letra": "158|te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a ti, señor, miran mis ojos, en ti me refugio, ¡no desampares mi alma! guárdame tú del lazo que me tienden, de las trampas de tantos enemigos. caigan ellos, cada uno en su red, que yo, unido a ti, paso indemne, que yo, unido a ti, paso indemne. te estoy llamando     teestoyllamandosenor",</v>
      </c>
      <c r="H212" t="str">
        <f>_xlfn.CONCAT("""archivo""",": ","""/resucito/src/index.html?canto=",VLOOKUP(B212,'Index Web'!A$3:N$234,13,FALSE),"""","}," )</f>
        <v>"archivo": "/resucito/src/index.html?canto=teestoyllamandosenor"},</v>
      </c>
      <c r="I212" t="str">
        <f>_xlfn.CONCAT(Table46[[#This Row],[id]:[URL]])</f>
        <v>{"id":"teestoyllamandosenor","titulo": "Te estoy llamando, Señor","salmo": "Salmo 141 (140)","letra": "158|te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a ti, señor, miran mis ojos, en ti me refugio, ¡no desampares mi alma! guárdame tú del lazo que me tienden, de las trampas de tantos enemigos. caigan ellos, cada uno en su red, que yo, unido a ti, paso indemne, que yo, unido a ti, paso indemne. te estoy llamando     teestoyllamandosenor","archivo": "/resucito/src/index.html?canto=teestoyllamandosenor"},</v>
      </c>
    </row>
    <row r="213" spans="2:9" x14ac:dyDescent="0.35">
      <c r="B213" s="26">
        <v>159</v>
      </c>
      <c r="C213" t="s">
        <v>975</v>
      </c>
      <c r="D213" t="str">
        <f>_xlfn.CONCAT("""",VLOOKUP(B213,'Index Web'!A$3:O$234,13,FALSE),"""",",")</f>
        <v>"tehemanifestadomipecado",</v>
      </c>
      <c r="E213" t="str">
        <f>_xlfn.CONCAT("""titulo""",": ","""",VLOOKUP(B213,'Index Web'!A$3:L$234,3,FALSE),"""",",")</f>
        <v>"titulo": "Te he manifestado mi pecado",</v>
      </c>
      <c r="F213" t="str">
        <f>_xlfn.CONCAT("""salmo""",": ","""",VLOOKUP(B213,'Index Web'!A$3:L$234,4,FALSE),"""",",")</f>
        <v>"salmo": "Salmo 32 (31)",</v>
      </c>
      <c r="G213" t="str">
        <f>_xlfn.CONCAT("""letra""",": ","""",Table46[[#This Row],[Pg]],"|",VLOOKUP(B213,'Index Web'!A$3:O$234,15,FALSE)," ",VLOOKUP(B213,'Index Web'!A$3:O$234,13,FALSE),"""",",")</f>
        <v>"letra": "159|te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tehemanifestadomipecado",</v>
      </c>
      <c r="H213" t="str">
        <f>_xlfn.CONCAT("""archivo""",": ","""/resucito/src/index.html?canto=",VLOOKUP(B213,'Index Web'!A$3:N$234,13,FALSE),"""","}," )</f>
        <v>"archivo": "/resucito/src/index.html?canto=tehemanifestadomipecado"},</v>
      </c>
      <c r="I213" t="str">
        <f>_xlfn.CONCAT(Table46[[#This Row],[id]:[URL]])</f>
        <v>{"id":"tehemanifestadomipecado","titulo": "Te he manifestado mi pecado","salmo": "Salmo 32 (31)","letra": "159|te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tehemanifestadomipecado","archivo": "/resucito/src/index.html?canto=tehemanifestadomipecado"},</v>
      </c>
    </row>
    <row r="214" spans="2:9" x14ac:dyDescent="0.35">
      <c r="B214" s="31">
        <v>236</v>
      </c>
      <c r="C214" t="s">
        <v>975</v>
      </c>
      <c r="D214" t="str">
        <f>_xlfn.CONCAT("""",VLOOKUP(B214,'Index Web'!A$3:O$234,13,FALSE),"""",",")</f>
        <v>"tueresmiesperanzasenor",</v>
      </c>
      <c r="E214" t="str">
        <f>_xlfn.CONCAT("""titulo""",": ","""",VLOOKUP(B214,'Index Web'!A$3:L$234,3,FALSE),"""",",")</f>
        <v>"titulo": "Tú eres mi esperanza, Señor",</v>
      </c>
      <c r="F214" t="str">
        <f>_xlfn.CONCAT("""salmo""",": ","""",VLOOKUP(B214,'Index Web'!A$3:L$234,4,FALSE),"""",",")</f>
        <v>"salmo": "Oda XXIX de Salomón",</v>
      </c>
      <c r="G214" t="str">
        <f>_xlfn.CONCAT("""letra""",": ","""",Table46[[#This Row],[Pg]],"|",VLOOKUP(B214,'Index Web'!A$3:O$234,15,FALSE)," ",VLOOKUP(B214,'Index Web'!A$3:O$234,13,FALSE),"""",",")</f>
        <v>"letra": "236|tú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tueresmiesperanzasenor",</v>
      </c>
      <c r="H214" t="str">
        <f>_xlfn.CONCAT("""archivo""",": ","""/resucito/src/index.html?canto=",VLOOKUP(B214,'Index Web'!A$3:N$234,13,FALSE),"""","}," )</f>
        <v>"archivo": "/resucito/src/index.html?canto=tueresmiesperanzasenor"},</v>
      </c>
      <c r="I214" t="str">
        <f>_xlfn.CONCAT(Table46[[#This Row],[id]:[URL]])</f>
        <v>{"id":"tueresmiesperanzasenor","titulo": "Tú eres mi esperanza, Señor","salmo": "Oda XXIX de Salomón","letra": "236|tú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tueresmiesperanzasenor","archivo": "/resucito/src/index.html?canto=tueresmiesperanzasenor"},</v>
      </c>
    </row>
    <row r="215" spans="2:9" x14ac:dyDescent="0.35">
      <c r="B215" s="26">
        <v>160</v>
      </c>
      <c r="C215" t="s">
        <v>975</v>
      </c>
      <c r="D215" t="str">
        <f>_xlfn.CONCAT("""",VLOOKUP(B215,'Index Web'!A$3:O$234,13,FALSE),"""",",")</f>
        <v>"tuhascubiertodevergüenzalamuerte",</v>
      </c>
      <c r="E215" t="str">
        <f>_xlfn.CONCAT("""titulo""",": ","""",VLOOKUP(B215,'Index Web'!A$3:L$234,3,FALSE),"""",",")</f>
        <v>"titulo": "Tú has cubierto de vergüenza la muerte",</v>
      </c>
      <c r="F215" t="str">
        <f>_xlfn.CONCAT("""salmo""",": ","""",VLOOKUP(B215,'Index Web'!A$3:L$234,4,FALSE),"""",",")</f>
        <v>"salmo": "Homilía Pascual (Melltón de Sardes)",</v>
      </c>
      <c r="G215" t="str">
        <f>_xlfn.CONCAT("""letra""",": ","""",Table46[[#This Row],[Pg]],"|",VLOOKUP(B215,'Index Web'!A$3:O$234,15,FALSE)," ",VLOOKUP(B215,'Index Web'!A$3:O$234,13,FALSE),"""",",")</f>
        <v>"letra": "160|tú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tuhascubiertodevergüenzalamuerte",</v>
      </c>
      <c r="H215" t="str">
        <f>_xlfn.CONCAT("""archivo""",": ","""/resucito/src/index.html?canto=",VLOOKUP(B215,'Index Web'!A$3:N$234,13,FALSE),"""","}," )</f>
        <v>"archivo": "/resucito/src/index.html?canto=tuhascubiertodevergüenzalamuerte"},</v>
      </c>
      <c r="I215" t="str">
        <f>_xlfn.CONCAT(Table46[[#This Row],[id]:[URL]])</f>
        <v>{"id":"tuhascubiertodevergüenzalamuerte","titulo": "Tú has cubierto de vergüenza la muerte","salmo": "Homilía Pascual (Melltón de Sardes)","letra": "160|tú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tuhascubiertodevergüenzalamuerte","archivo": "/resucito/src/index.html?canto=tuhascubiertodevergüenzalamuerte"},</v>
      </c>
    </row>
    <row r="216" spans="2:9" x14ac:dyDescent="0.35">
      <c r="B216" s="25">
        <v>161</v>
      </c>
      <c r="C216" t="s">
        <v>975</v>
      </c>
      <c r="D216" t="str">
        <f>_xlfn.CONCAT("""",VLOOKUP(B216,'Index Web'!A$3:O$234,13,FALSE),"""",",")</f>
        <v>"tuqueeresfiel",</v>
      </c>
      <c r="E216" t="str">
        <f>_xlfn.CONCAT("""titulo""",": ","""",VLOOKUP(B216,'Index Web'!A$3:L$234,3,FALSE),"""",",")</f>
        <v>"titulo": "Tú que eres fiel",</v>
      </c>
      <c r="F216" t="str">
        <f>_xlfn.CONCAT("""salmo""",": ","""",VLOOKUP(B216,'Index Web'!A$3:L$234,4,FALSE),"""",",")</f>
        <v>"salmo": "Salmo 143 (142)",</v>
      </c>
      <c r="G216" t="str">
        <f>_xlfn.CONCAT("""letra""",": ","""",Table46[[#This Row],[Pg]],"|",VLOOKUP(B216,'Index Web'!A$3:O$234,15,FALSE)," ",VLOOKUP(B216,'Index Web'!A$3:O$234,13,FALSE),"""",",")</f>
        <v>"letra": "161|tú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hazme conocer el camino, la vía que he de seguir. líbrame de mis enemigos, señor, que me refugio en ti. tú que eres fiel. .. enséñame a cumplir tu voluntad, porque tú eres mi Dios; tu espíritu me guíe, tu espíritu me guíe por tierra llana. tú que eres fiel. .. tuqueeresfiel",</v>
      </c>
      <c r="H216" t="str">
        <f>_xlfn.CONCAT("""archivo""",": ","""/resucito/src/index.html?canto=",VLOOKUP(B216,'Index Web'!A$3:N$234,13,FALSE),"""","}," )</f>
        <v>"archivo": "/resucito/src/index.html?canto=tuqueeresfiel"},</v>
      </c>
      <c r="I216" t="str">
        <f>_xlfn.CONCAT(Table46[[#This Row],[id]:[URL]])</f>
        <v>{"id":"tuqueeresfiel","titulo": "Tú que eres fiel","salmo": "Salmo 143 (142)","letra": "161|tú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hazme conocer el camino, la vía que he de seguir. líbrame de mis enemigos, señor, que me refugio en ti. tú que eres fiel. .. enséñame a cumplir tu voluntad, porque tú eres mi Dios; tu espíritu me guíe, tu espíritu me guíe por tierra llana. tú que eres fiel. .. tuqueeresfiel","archivo": "/resucito/src/index.html?canto=tuqueeresfiel"},</v>
      </c>
    </row>
    <row r="217" spans="2:9" x14ac:dyDescent="0.35">
      <c r="B217" s="26">
        <v>162</v>
      </c>
      <c r="C217" t="s">
        <v>975</v>
      </c>
      <c r="D217" t="str">
        <f>_xlfn.CONCAT("""",VLOOKUP(B217,'Index Web'!A$3:O$234,13,FALSE),"""",",")</f>
        <v>"unretonobrotadeltroncodejese",</v>
      </c>
      <c r="E217" t="str">
        <f>_xlfn.CONCAT("""titulo""",": ","""",VLOOKUP(B217,'Index Web'!A$3:L$234,3,FALSE),"""",",")</f>
        <v>"titulo": "Un retoño brota del tronco de Jesé",</v>
      </c>
      <c r="F217" t="str">
        <f>_xlfn.CONCAT("""salmo""",": ","""",VLOOKUP(B217,'Index Web'!A$3:L$234,4,FALSE),"""",",")</f>
        <v>"salmo": "Isaías 11,1-11",</v>
      </c>
      <c r="G217" t="str">
        <f>_xlfn.CONCAT("""letra""",": ","""",Table46[[#This Row],[Pg]],"|",VLOOKUP(B217,'Index Web'!A$3:O$234,15,FALSE)," ",VLOOKUP(B217,'Index Web'!A$3:O$234,13,FALSE),"""",",")</f>
        <v>"letra": "162|un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unretonobrotadeltroncodejese",</v>
      </c>
      <c r="H217" t="str">
        <f>_xlfn.CONCAT("""archivo""",": ","""/resucito/src/index.html?canto=",VLOOKUP(B217,'Index Web'!A$3:N$234,13,FALSE),"""","}," )</f>
        <v>"archivo": "/resucito/src/index.html?canto=unretonobrotadeltroncodejese"},</v>
      </c>
      <c r="I217" t="str">
        <f>_xlfn.CONCAT(Table46[[#This Row],[id]:[URL]])</f>
        <v>{"id":"unretonobrotadeltroncodejese","titulo": "Un retoño brota del tronco de Jesé","salmo": "Isaías 11,1-11","letra": "162|un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unretonobrotadeltroncodejese","archivo": "/resucito/src/index.html?canto=unretonobrotadeltroncodejese"},</v>
      </c>
    </row>
    <row r="218" spans="2:9" x14ac:dyDescent="0.35">
      <c r="B218" s="25">
        <v>163</v>
      </c>
      <c r="C218" t="s">
        <v>975</v>
      </c>
      <c r="D218" t="str">
        <f>_xlfn.CONCAT("""",VLOOKUP(B218,'Index Web'!A$3:O$234,13,FALSE),"""",",")</f>
        <v>"unagransenal",</v>
      </c>
      <c r="E218" t="str">
        <f>_xlfn.CONCAT("""titulo""",": ","""",VLOOKUP(B218,'Index Web'!A$3:L$234,3,FALSE),"""",",")</f>
        <v>"titulo": "Una gran señal",</v>
      </c>
      <c r="F218" t="str">
        <f>_xlfn.CONCAT("""salmo""",": ","""",VLOOKUP(B218,'Index Web'!A$3:L$234,4,FALSE),"""",",")</f>
        <v>"salmo": "Apocalipsis 12",</v>
      </c>
      <c r="G218" t="str">
        <f>_xlfn.CONCAT("""letra""",": ","""",Table46[[#This Row],[Pg]],"|",VLOOKUP(B218,'Index Web'!A$3:O$234,15,FALSE)," ",VLOOKUP(B218,'Index Web'!A$3:O$234,13,FALSE),"""",",")</f>
        <v>"letra": "163|una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unagransenal",</v>
      </c>
      <c r="H218" t="str">
        <f>_xlfn.CONCAT("""archivo""",": ","""/resucito/src/index.html?canto=",VLOOKUP(B218,'Index Web'!A$3:N$234,13,FALSE),"""","}," )</f>
        <v>"archivo": "/resucito/src/index.html?canto=unagransenal"},</v>
      </c>
      <c r="I218" t="str">
        <f>_xlfn.CONCAT(Table46[[#This Row],[id]:[URL]])</f>
        <v>{"id":"unagransenal","titulo": "Una gran señal","salmo": "Apocalipsis 12","letra": "163|una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unagransenal","archivo": "/resucito/src/index.html?canto=unagransenal"},</v>
      </c>
    </row>
    <row r="219" spans="2:9" x14ac:dyDescent="0.35">
      <c r="B219" s="26">
        <v>164</v>
      </c>
      <c r="C219" t="s">
        <v>975</v>
      </c>
      <c r="D219" t="str">
        <f>_xlfn.CONCAT("""",VLOOKUP(B219,'Index Web'!A$3:O$234,13,FALSE),"""",",")</f>
        <v>"uriuriura",</v>
      </c>
      <c r="E219" t="str">
        <f>_xlfn.CONCAT("""titulo""",": ","""",VLOOKUP(B219,'Index Web'!A$3:L$234,3,FALSE),"""",",")</f>
        <v>"titulo": "Urí, urí, urá",</v>
      </c>
      <c r="F219" t="str">
        <f>_xlfn.CONCAT("""salmo""",": ","""",VLOOKUP(B219,'Index Web'!A$3:L$234,4,FALSE),"""",",")</f>
        <v>"salmo": "Villancico (Kiko Argüello)",</v>
      </c>
      <c r="G219" t="str">
        <f>_xlfn.CONCAT("""letra""",": ","""",Table46[[#This Row],[Pg]],"|",VLOOKUP(B219,'Index Web'!A$3:O$234,15,FALSE)," ",VLOOKUP(B219,'Index Web'!A$3:O$234,13,FALSE),"""",",")</f>
        <v>"letra": "164|urí,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uriuriura",</v>
      </c>
      <c r="H219" t="str">
        <f>_xlfn.CONCAT("""archivo""",": ","""/resucito/src/index.html?canto=",VLOOKUP(B219,'Index Web'!A$3:N$234,13,FALSE),"""","}," )</f>
        <v>"archivo": "/resucito/src/index.html?canto=uriuriura"},</v>
      </c>
      <c r="I219" t="str">
        <f>_xlfn.CONCAT(Table46[[#This Row],[id]:[URL]])</f>
        <v>{"id":"uriuriura","titulo": "Urí, urí, urá","salmo": "Villancico (Kiko Argüello)","letra": "164|urí,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uriuriura","archivo": "/resucito/src/index.html?canto=uriuriura"},</v>
      </c>
    </row>
    <row r="220" spans="2:9" x14ac:dyDescent="0.35">
      <c r="B220" s="25">
        <v>165</v>
      </c>
      <c r="C220" t="s">
        <v>975</v>
      </c>
      <c r="D220" t="str">
        <f>_xlfn.CONCAT("""",VLOOKUP(B220,'Index Web'!A$3:O$234,13,FALSE),"""",",")</f>
        <v>"vamosyapastores",</v>
      </c>
      <c r="E220" t="str">
        <f>_xlfn.CONCAT("""titulo""",": ","""",VLOOKUP(B220,'Index Web'!A$3:L$234,3,FALSE),"""",",")</f>
        <v>"titulo": "Vamos ya, pastores",</v>
      </c>
      <c r="F220" t="str">
        <f>_xlfn.CONCAT("""salmo""",": ","""",VLOOKUP(B220,'Index Web'!A$3:L$234,4,FALSE),"""",",")</f>
        <v>"salmo": "Villancico (Kiko Argüello)",</v>
      </c>
      <c r="G220" t="str">
        <f>_xlfn.CONCAT("""letra""",": ","""",Table46[[#This Row],[Pg]],"|",VLOOKUP(B220,'Index Web'!A$3:O$234,15,FALSE)," ",VLOOKUP(B220,'Index Web'!A$3:O$234,13,FALSE),"""",",")</f>
        <v>"letra": "165|vamos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vamosyapastores",</v>
      </c>
      <c r="H220" t="str">
        <f>_xlfn.CONCAT("""archivo""",": ","""/resucito/src/index.html?canto=",VLOOKUP(B220,'Index Web'!A$3:N$234,13,FALSE),"""","}," )</f>
        <v>"archivo": "/resucito/src/index.html?canto=vamosyapastores"},</v>
      </c>
      <c r="I220" t="str">
        <f>_xlfn.CONCAT(Table46[[#This Row],[id]:[URL]])</f>
        <v>{"id":"vamosyapastores","titulo": "Vamos ya, pastores","salmo": "Villancico (Kiko Argüello)","letra": "165|vamos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vamosyapastores","archivo": "/resucito/src/index.html?canto=vamosyapastores"},</v>
      </c>
    </row>
    <row r="221" spans="2:9" x14ac:dyDescent="0.35">
      <c r="B221" s="26">
        <v>166</v>
      </c>
      <c r="C221" t="s">
        <v>975</v>
      </c>
      <c r="D221" t="str">
        <f>_xlfn.CONCAT("""",VLOOKUP(B221,'Index Web'!A$3:O$234,13,FALSE),"""",",")</f>
        <v>"vendellibano",</v>
      </c>
      <c r="E221" t="str">
        <f>_xlfn.CONCAT("""titulo""",": ","""",VLOOKUP(B221,'Index Web'!A$3:L$234,3,FALSE),"""",",")</f>
        <v>"titulo": "Ven del Líbano",</v>
      </c>
      <c r="F221" t="str">
        <f>_xlfn.CONCAT("""salmo""",": ","""",VLOOKUP(B221,'Index Web'!A$3:L$234,4,FALSE),"""",",")</f>
        <v>"salmo": "Cantar de los cantares 4,8ss",</v>
      </c>
      <c r="G221" t="str">
        <f>_xlfn.CONCAT("""letra""",": ","""",Table46[[#This Row],[Pg]],"|",VLOOKUP(B221,'Index Web'!A$3:O$234,15,FALSE)," ",VLOOKUP(B221,'Index Web'!A$3:O$234,13,FALSE),"""",",")</f>
        <v>"letra": "166|ven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levántate deprisa, amada mía, ven, paloma, ven. porque el invierno ya ha pasado, el canto de la alondra ya se oye. las flores aparecen en la tierra, el fuerte sol ha llegado. levántate deprisa, amada mía, ven, paloma, ven. busqué el amor del alma mía  como un sello en el corazón, como tatuaje en el brazo. el amor es fuerte como la muerte, las aguas no lo apagarán. dar por este amor todos los bienes de la casa, sería despreciarlo. como un sello en el corazón, como tatuaje en el brazo. busqué el amor del alma mía vendellibano",</v>
      </c>
      <c r="H221" t="str">
        <f>_xlfn.CONCAT("""archivo""",": ","""/resucito/src/index.html?canto=",VLOOKUP(B221,'Index Web'!A$3:N$234,13,FALSE),"""","}," )</f>
        <v>"archivo": "/resucito/src/index.html?canto=vendellibano"},</v>
      </c>
      <c r="I221" t="str">
        <f>_xlfn.CONCAT(Table46[[#This Row],[id]:[URL]])</f>
        <v>{"id":"vendellibano","titulo": "Ven del Líbano","salmo": "Cantar de los cantares 4,8ss","letra": "166|ven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levántate deprisa, amada mía, ven, paloma, ven. porque el invierno ya ha pasado, el canto de la alondra ya se oye. las flores aparecen en la tierra, el fuerte sol ha llegado. levántate deprisa, amada mía, ven, paloma, ven. busqué el amor del alma mía  como un sello en el corazón, como tatuaje en el brazo. el amor es fuerte como la muerte, las aguas no lo apagarán. dar por este amor todos los bienes de la casa, sería despreciarlo. como un sello en el corazón, como tatuaje en el brazo. busqué el amor del alma mía vendellibano","archivo": "/resucito/src/index.html?canto=vendellibano"},</v>
      </c>
    </row>
    <row r="222" spans="2:9" x14ac:dyDescent="0.35">
      <c r="B222" s="25">
        <v>167</v>
      </c>
      <c r="C222" t="s">
        <v>975</v>
      </c>
      <c r="D222" t="str">
        <f>_xlfn.CONCAT("""",VLOOKUP(B222,'Index Web'!A$3:O$234,13,FALSE),"""",",")</f>
        <v>"venespiritusanto",</v>
      </c>
      <c r="E222" t="str">
        <f>_xlfn.CONCAT("""titulo""",": ","""",VLOOKUP(B222,'Index Web'!A$3:L$234,3,FALSE),"""",",")</f>
        <v>"titulo": "Ven, Espíritu Santo",</v>
      </c>
      <c r="F222" t="str">
        <f>_xlfn.CONCAT("""salmo""",": ","""",VLOOKUP(B222,'Index Web'!A$3:L$234,4,FALSE),"""",",")</f>
        <v>"salmo": "Secuencia de Pentecostés - Himno latin. «Veni, Sancte Spiritus»",</v>
      </c>
      <c r="G222" t="str">
        <f>_xlfn.CONCAT("""letra""",": ","""",Table46[[#This Row],[Pg]],"|",VLOOKUP(B222,'Index Web'!A$3:O$234,15,FALSE)," ",VLOOKUP(B222,'Index Web'!A$3:O$234,13,FALSE),"""",",")</f>
        <v>"letra": "167|ven,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venespiritusanto",</v>
      </c>
      <c r="H222" t="str">
        <f>_xlfn.CONCAT("""archivo""",": ","""/resucito/src/index.html?canto=",VLOOKUP(B222,'Index Web'!A$3:N$234,13,FALSE),"""","}," )</f>
        <v>"archivo": "/resucito/src/index.html?canto=venespiritusanto"},</v>
      </c>
      <c r="I222" t="str">
        <f>_xlfn.CONCAT(Table46[[#This Row],[id]:[URL]])</f>
        <v>{"id":"venespiritusanto","titulo": "Ven, Espíritu Santo","salmo": "Secuencia de Pentecostés - Himno latin. «Veni, Sancte Spiritus»","letra": "167|ven,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venespiritusanto","archivo": "/resucito/src/index.html?canto=venespiritusanto"},</v>
      </c>
    </row>
    <row r="223" spans="2:9" x14ac:dyDescent="0.35">
      <c r="B223" s="26">
        <v>168</v>
      </c>
      <c r="C223" t="s">
        <v>975</v>
      </c>
      <c r="D223" t="str">
        <f>_xlfn.CONCAT("""",VLOOKUP(B223,'Index Web'!A$3:O$234,13,FALSE),"""",",")</f>
        <v>"venhijodelhombre",</v>
      </c>
      <c r="E223" t="str">
        <f>_xlfn.CONCAT("""titulo""",": ","""",VLOOKUP(B223,'Index Web'!A$3:L$234,3,FALSE),"""",",")</f>
        <v>"titulo": "Ven, Hijo del Hombre",</v>
      </c>
      <c r="F223" t="str">
        <f>_xlfn.CONCAT("""salmo""",": ","""",VLOOKUP(B223,'Index Web'!A$3:L$234,4,FALSE),"""",",")</f>
        <v>"salmo": "Apocalipsis 21,17ss",</v>
      </c>
      <c r="G223" t="str">
        <f>_xlfn.CONCAT("""letra""",": ","""",Table46[[#This Row],[Pg]],"|",VLOOKUP(B223,'Index Web'!A$3:O$234,15,FALSE)," ",VLOOKUP(B223,'Index Web'!A$3:O$234,13,FALSE),"""",",")</f>
        <v>"letra": "168|ven,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¡señor! ¡señor! signore! signore!  ¡ven! vieni! viens! come! ¡ven!* ¡ven! .. . ¡señor jesús! venhijodelhombre",</v>
      </c>
      <c r="H223" t="str">
        <f>_xlfn.CONCAT("""archivo""",": ","""/resucito/src/index.html?canto=",VLOOKUP(B223,'Index Web'!A$3:N$234,13,FALSE),"""","}," )</f>
        <v>"archivo": "/resucito/src/index.html?canto=venhijodelhombre"},</v>
      </c>
      <c r="I223" t="str">
        <f>_xlfn.CONCAT(Table46[[#This Row],[id]:[URL]])</f>
        <v>{"id":"venhijodelhombre","titulo": "Ven, Hijo del Hombre","salmo": "Apocalipsis 21,17ss","letra": "168|ven,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¡señor! ¡señor! signore! signore!  ¡ven! vieni! viens! come! ¡ven!* ¡ven! .. . ¡señor jesús! venhijodelhombre","archivo": "/resucito/src/index.html?canto=venhijodelhombre"},</v>
      </c>
    </row>
    <row r="224" spans="2:9" x14ac:dyDescent="0.35">
      <c r="B224" s="25">
        <v>169</v>
      </c>
      <c r="C224" t="s">
        <v>975</v>
      </c>
      <c r="D224" t="str">
        <f>_xlfn.CONCAT("""",VLOOKUP(B224,'Index Web'!A$3:O$234,13,FALSE),"""",",")</f>
        <v>"venicreator",</v>
      </c>
      <c r="E224" t="str">
        <f>_xlfn.CONCAT("""titulo""",": ","""",VLOOKUP(B224,'Index Web'!A$3:L$234,3,FALSE),"""",",")</f>
        <v>"titulo": "Veni creator",</v>
      </c>
      <c r="F224" t="str">
        <f>_xlfn.CONCAT("""salmo""",": ","""",VLOOKUP(B224,'Index Web'!A$3:L$234,4,FALSE),"""",",")</f>
        <v>"salmo": "Himno latin",</v>
      </c>
      <c r="G224" t="str">
        <f>_xlfn.CONCAT("""letra""",": ","""",Table46[[#This Row],[Pg]],"|",VLOOKUP(B224,'Index Web'!A$3:O$234,15,FALSE)," ",VLOOKUP(B224,'Index Web'!A$3:O$234,13,FALSE),"""",",")</f>
        <v>"letra": "169|veni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venicreator",</v>
      </c>
      <c r="H224" t="str">
        <f>_xlfn.CONCAT("""archivo""",": ","""/resucito/src/index.html?canto=",VLOOKUP(B224,'Index Web'!A$3:N$234,13,FALSE),"""","}," )</f>
        <v>"archivo": "/resucito/src/index.html?canto=venicreator"},</v>
      </c>
      <c r="I224" t="str">
        <f>_xlfn.CONCAT(Table46[[#This Row],[id]:[URL]])</f>
        <v>{"id":"venicreator","titulo": "Veni creator","salmo": "Himno latin","letra": "169|veni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venicreator","archivo": "/resucito/src/index.html?canto=venicreator"},</v>
      </c>
    </row>
    <row r="225" spans="2:9" x14ac:dyDescent="0.35">
      <c r="B225" s="26">
        <v>170</v>
      </c>
      <c r="C225" t="s">
        <v>975</v>
      </c>
      <c r="D225" t="str">
        <f>_xlfn.CONCAT("""",VLOOKUP(B225,'Index Web'!A$3:O$234,13,FALSE),"""",",")</f>
        <v>"vieneelsenor",</v>
      </c>
      <c r="E225" t="str">
        <f>_xlfn.CONCAT("""titulo""",": ","""",VLOOKUP(B225,'Index Web'!A$3:L$234,3,FALSE),"""",",")</f>
        <v>"titulo": "Viene el Señor",</v>
      </c>
      <c r="F225" t="str">
        <f>_xlfn.CONCAT("""salmo""",": ","""",VLOOKUP(B225,'Index Web'!A$3:L$234,4,FALSE),"""",",")</f>
        <v>"salmo": "Salmo 93 (92) - Apocalipsis 1,5-7",</v>
      </c>
      <c r="G225" t="str">
        <f>_xlfn.CONCAT("""letra""",": ","""",Table46[[#This Row],[Pg]],"|",VLOOKUP(B225,'Index Web'!A$3:O$234,15,FALSE)," ",VLOOKUP(B225,'Index Web'!A$3:O$234,13,FALSE),"""",",")</f>
        <v>"letra": "170|viene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él viene en las nubes y todos le verán, también aquellos que le traspasaron; todos los reyes y pueblos de la tierra se lamentarán, se lamentarán. a él la gloria y el poder vieneelsenor",</v>
      </c>
      <c r="H225" t="str">
        <f>_xlfn.CONCAT("""archivo""",": ","""/resucito/src/index.html?canto=",VLOOKUP(B225,'Index Web'!A$3:N$234,13,FALSE),"""","}," )</f>
        <v>"archivo": "/resucito/src/index.html?canto=vieneelsenor"},</v>
      </c>
      <c r="I225" t="str">
        <f>_xlfn.CONCAT(Table46[[#This Row],[id]:[URL]])</f>
        <v>{"id":"vieneelsenor","titulo": "Viene el Señor","salmo": "Salmo 93 (92) - Apocalipsis 1,5-7","letra": "170|viene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él viene en las nubes y todos le verán, también aquellos que le traspasaron; todos los reyes y pueblos de la tierra se lamentarán, se lamentarán. a él la gloria y el poder vieneelsenor","archivo": "/resucito/src/index.html?canto=vieneelsenor"},</v>
      </c>
    </row>
    <row r="226" spans="2:9" x14ac:dyDescent="0.35">
      <c r="B226" s="25">
        <v>171</v>
      </c>
      <c r="C226" t="s">
        <v>975</v>
      </c>
      <c r="D226" t="str">
        <f>_xlfn.CONCAT("""",VLOOKUP(B226,'Index Web'!A$3:O$234,13,FALSE),"""",",")</f>
        <v>"virgendelamaravilla",</v>
      </c>
      <c r="E226" t="str">
        <f>_xlfn.CONCAT("""titulo""",": ","""",VLOOKUP(B226,'Index Web'!A$3:L$234,3,FALSE),"""",",")</f>
        <v>"titulo": "Virgen de la maravilla",</v>
      </c>
      <c r="F226" t="str">
        <f>_xlfn.CONCAT("""salmo""",": ","""",VLOOKUP(B226,'Index Web'!A$3:L$234,4,FALSE),"""",",")</f>
        <v>"salmo": "(Dante Allghlerl)",</v>
      </c>
      <c r="G226" t="str">
        <f>_xlfn.CONCAT("""letra""",": ","""",Table46[[#This Row],[Pg]],"|",VLOOKUP(B226,'Index Web'!A$3:O$234,15,FALSE)," ",VLOOKUP(B226,'Index Web'!A$3:O$234,13,FALSE),"""",",")</f>
        <v>"letra": "171|virgen de la maravilla: (dante alighieri): maría, hija de tu hijo, madre de jesús y madre nuestra. virgen de la maravilla. maría, tú la creatura que has dado a luz al creador, tú eres la sierva que ha concebido al señor. maría, hija de tu hijo  maría, hecha de tierra, tú eres la gloriosa, gloriosa imagen del cielo. maría, hija de tu hijo  maría, siendo la pequeña tú eres la más grande, siendo hija de Dios eres su madre, siendo hija de Dios eres su madre. virgen de la maravilla. maría, hija de tu hijo  virgendelamaravilla",</v>
      </c>
      <c r="H226" t="str">
        <f>_xlfn.CONCAT("""archivo""",": ","""/resucito/src/index.html?canto=",VLOOKUP(B226,'Index Web'!A$3:N$234,13,FALSE),"""","}," )</f>
        <v>"archivo": "/resucito/src/index.html?canto=virgendelamaravilla"},</v>
      </c>
      <c r="I226" t="str">
        <f>_xlfn.CONCAT(Table46[[#This Row],[id]:[URL]])</f>
        <v>{"id":"virgendelamaravilla","titulo": "Virgen de la maravilla","salmo": "(Dante Allghlerl)","letra": "171|virgen de la maravilla: (dante alighieri): maría, hija de tu hijo, madre de jesús y madre nuestra. virgen de la maravilla. maría, tú la creatura que has dado a luz al creador, tú eres la sierva que ha concebido al señor. maría, hija de tu hijo  maría, hecha de tierra, tú eres la gloriosa, gloriosa imagen del cielo. maría, hija de tu hijo  maría, siendo la pequeña tú eres la más grande, siendo hija de Dios eres su madre, siendo hija de Dios eres su madre. virgen de la maravilla. maría, hija de tu hijo  virgendelamaravilla","archivo": "/resucito/src/index.html?canto=virgendelamaravilla"},</v>
      </c>
    </row>
    <row r="227" spans="2:9" x14ac:dyDescent="0.35">
      <c r="B227" s="26">
        <v>172</v>
      </c>
      <c r="C227" t="s">
        <v>975</v>
      </c>
      <c r="D227" t="str">
        <f>_xlfn.CONCAT("""",VLOOKUP(B227,'Index Web'!A$3:O$234,13,FALSE),"""",",")</f>
        <v>"vividalegres",</v>
      </c>
      <c r="E227" t="str">
        <f>_xlfn.CONCAT("""titulo""",": ","""",VLOOKUP(B227,'Index Web'!A$3:L$234,3,FALSE),"""",",")</f>
        <v>"titulo": "Vivid alegres",</v>
      </c>
      <c r="F227" t="str">
        <f>_xlfn.CONCAT("""salmo""",": ","""",VLOOKUP(B227,'Index Web'!A$3:L$234,4,FALSE),"""",",")</f>
        <v>"salmo": "Filipenses 4,4ss",</v>
      </c>
      <c r="G227" t="str">
        <f>_xlfn.CONCAT("""letra""",": ","""",Table46[[#This Row],[Pg]],"|",VLOOKUP(B227,'Index Web'!A$3:O$234,15,FALSE)," ",VLOOKUP(B227,'Index Web'!A$3:O$234,13,FALSE),"""",",")</f>
        <v>"letra": "172|vivid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vividalegres",</v>
      </c>
      <c r="H227" t="str">
        <f>_xlfn.CONCAT("""archivo""",": ","""/resucito/src/index.html?canto=",VLOOKUP(B227,'Index Web'!A$3:N$234,13,FALSE),"""","}," )</f>
        <v>"archivo": "/resucito/src/index.html?canto=vividalegres"},</v>
      </c>
      <c r="I227" t="str">
        <f>_xlfn.CONCAT(Table46[[#This Row],[id]:[URL]])</f>
        <v>{"id":"vividalegres","titulo": "Vivid alegres","salmo": "Filipenses 4,4ss","letra": "172|vivid alegres filipenses 4,4ss vivid alegres, el señor está cerca, vivid alegres, el señor está cerca. vivid alegres, el señor viene ya, y nos salvará, y nos salvará, y nos salvará. valor, no temáis que el señor viene ya, y nos salvará, y nos salvará, y nos salvará. vivid alegres  vividalegres","archivo": "/resucito/src/index.html?canto=vividalegres"},</v>
      </c>
    </row>
    <row r="228" spans="2:9" x14ac:dyDescent="0.35">
      <c r="B228" s="25">
        <v>173</v>
      </c>
      <c r="C228" t="s">
        <v>975</v>
      </c>
      <c r="D228" t="str">
        <f>_xlfn.CONCAT("""",VLOOKUP(B228,'Index Web'!A$3:O$234,13,FALSE),"""",",")</f>
        <v>"vosotrossoislaluzdelmundo",</v>
      </c>
      <c r="E228" t="str">
        <f>_xlfn.CONCAT("""titulo""",": ","""",VLOOKUP(B228,'Index Web'!A$3:L$234,3,FALSE),"""",",")</f>
        <v>"titulo": "Vosotros sois la luz del mundo",</v>
      </c>
      <c r="F228" t="str">
        <f>_xlfn.CONCAT("""salmo""",": ","""",VLOOKUP(B228,'Index Web'!A$3:L$234,4,FALSE),"""",",")</f>
        <v>"salmo": "Mateo 5,14ss ",</v>
      </c>
      <c r="G228" t="str">
        <f>_xlfn.CONCAT("""letra""",": ","""",Table46[[#This Row],[Pg]],"|",VLOOKUP(B228,'Index Web'!A$3:O$234,15,FALSE)," ",VLOOKUP(B228,'Index Web'!A$3:O$234,13,FALSE),"""",",")</f>
        <v>"letra": "173|vosotros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vosotrossoislaluzdelmundo",</v>
      </c>
      <c r="H228" t="str">
        <f>_xlfn.CONCAT("""archivo""",": ","""/resucito/src/index.html?canto=",VLOOKUP(B228,'Index Web'!A$3:N$234,13,FALSE),"""","}," )</f>
        <v>"archivo": "/resucito/src/index.html?canto=vosotrossoislaluzdelmundo"},</v>
      </c>
      <c r="I228" t="str">
        <f>_xlfn.CONCAT(Table46[[#This Row],[id]:[URL]])</f>
        <v>{"id":"vosotrossoislaluzdelmundo","titulo": "Vosotros sois la luz del mundo","salmo": "Mateo 5,14ss ","letra": "173|vosotros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vosotrossoislaluzdelmundo","archivo": "/resucito/src/index.html?canto=vosotrossoislaluzdelmundo"},</v>
      </c>
    </row>
    <row r="229" spans="2:9" x14ac:dyDescent="0.35">
      <c r="B229" s="26">
        <v>174</v>
      </c>
      <c r="C229" t="s">
        <v>975</v>
      </c>
      <c r="D229" t="str">
        <f>_xlfn.CONCAT("""",VLOOKUP(B229,'Index Web'!A$3:O$234,13,FALSE),"""",",")</f>
        <v>"yavienemidios",</v>
      </c>
      <c r="E229" t="str">
        <f>_xlfn.CONCAT("""titulo""",": ","""",VLOOKUP(B229,'Index Web'!A$3:L$234,3,FALSE),"""",",")</f>
        <v>"titulo": "Ya viene mi Dios",</v>
      </c>
      <c r="F229" t="str">
        <f>_xlfn.CONCAT("""salmo""",": ","""",VLOOKUP(B229,'Index Web'!A$3:L$234,4,FALSE),"""",",")</f>
        <v>"salmo": "Villancico (Kiko Argüello)",</v>
      </c>
      <c r="G229" t="str">
        <f>_xlfn.CONCAT("""letra""",": ","""",Table46[[#This Row],[Pg]],"|",VLOOKUP(B229,'Index Web'!A$3:O$234,15,FALSE)," ",VLOOKUP(B229,'Index Web'!A$3:O$234,13,FALSE),"""",",")</f>
        <v>"letra": "174|ya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él tiene unos ojos que hablan de amor, que hablan del padre, que hablan de Dios. ya viene, ya viene mi salvador, ya viene, ya viene mi rey. ya viene mi Dios  murió en un madero lleno de dolor, murió por los hombres muy lleno de amor. ya viene, ya viene mi salvador, ya viene, ya viene mi rey. ya viene mi Dios  ha entrado en la muerte, ha entrado mi Dios, ya viene, ya sube, ya llega el señor. que canten, que griten: ¡resucitó! mi Dios ha vencido, salió por amor. ya viene mi Dios  yavienemidios",</v>
      </c>
      <c r="H229" t="str">
        <f>_xlfn.CONCAT("""archivo""",": ","""/resucito/src/index.html?canto=",VLOOKUP(B229,'Index Web'!A$3:N$234,13,FALSE),"""","}," )</f>
        <v>"archivo": "/resucito/src/index.html?canto=yavienemidios"},</v>
      </c>
      <c r="I229" t="str">
        <f>_xlfn.CONCAT(Table46[[#This Row],[id]:[URL]])</f>
        <v>{"id":"yavienemidios","titulo": "Ya viene mi Dios","salmo": "Villancico (Kiko Argüello)","letra": "174|ya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él tiene unos ojos que hablan de amor, que hablan del padre, que hablan de Dios. ya viene, ya viene mi salvador, ya viene, ya viene mi rey. ya viene mi Dios  murió en un madero lleno de dolor, murió por los hombres muy lleno de amor. ya viene, ya viene mi salvador, ya viene, ya viene mi rey. ya viene mi Dios  ha entrado en la muerte, ha entrado mi Dios, ya viene, ya sube, ya llega el señor. que canten, que griten: ¡resucitó! mi Dios ha vencido, salió por amor. ya viene mi Dios  yavienemidios","archivo": "/resucito/src/index.html?canto=yavienemidios"},</v>
      </c>
    </row>
    <row r="230" spans="2:9" x14ac:dyDescent="0.35">
      <c r="B230" s="25">
        <v>175</v>
      </c>
      <c r="C230" t="s">
        <v>975</v>
      </c>
      <c r="D230" t="str">
        <f>_xlfn.CONCAT("""",VLOOKUP(B230,'Index Web'!A$3:O$234,13,FALSE),"""",",")</f>
        <v>"yahvehtueresmidios",</v>
      </c>
      <c r="E230" t="str">
        <f>_xlfn.CONCAT("""titulo""",": ","""",VLOOKUP(B230,'Index Web'!A$3:L$234,3,FALSE),"""",",")</f>
        <v>"titulo": "Yahveh, tú eres mi Dios",</v>
      </c>
      <c r="F230" t="str">
        <f>_xlfn.CONCAT("""salmo""",": ","""",VLOOKUP(B230,'Index Web'!A$3:L$234,4,FALSE),"""",",")</f>
        <v>"salmo": "Isaías 25,1-8",</v>
      </c>
      <c r="G230" t="str">
        <f>_xlfn.CONCAT("""letra""",": ","""",Table46[[#This Row],[Pg]],"|",VLOOKUP(B230,'Index Web'!A$3:O$234,15,FALSE)," ",VLOOKUP(B230,'Index Web'!A$3:O$234,13,FALSE),"""",",")</f>
        <v>"letra": "175|yahveh, tú eres mi Dios isaías 25,1-8 yahveh, tú eres mi Dios, yo te ensalzaré. y alabaré tu nombre, alabaré tu nombre, alabaré tu nombre. yahveh, tú eres mi Dios  destruirás la muerte para siempre. y enjugarás las lágrimas de todos los rostros, de todos los rostros. yahveh, tú eres mi Dios  ya se acercan los pasos de los pobres, los pies de los humildes, los pies de los humildes, el resto de jacob. yahveh, tú eres mi Dios  yahvehtueresmidios",</v>
      </c>
      <c r="H230" t="str">
        <f>_xlfn.CONCAT("""archivo""",": ","""/resucito/src/index.html?canto=",VLOOKUP(B230,'Index Web'!A$3:N$234,13,FALSE),"""","}," )</f>
        <v>"archivo": "/resucito/src/index.html?canto=yahvehtueresmidios"},</v>
      </c>
      <c r="I230" t="str">
        <f>_xlfn.CONCAT(Table46[[#This Row],[id]:[URL]])</f>
        <v>{"id":"yahvehtueresmidios","titulo": "Yahveh, tú eres mi Dios","salmo": "Isaías 25,1-8","letra": "175|yahveh, tú eres mi Dios isaías 25,1-8 yahveh, tú eres mi Dios, yo te ensalzaré. y alabaré tu nombre, alabaré tu nombre, alabaré tu nombre. yahveh, tú eres mi Dios  destruirás la muerte para siempre. y enjugarás las lágrimas de todos los rostros, de todos los rostros. yahveh, tú eres mi Dios  ya se acercan los pasos de los pobres, los pies de los humildes, los pies de los humildes, el resto de jacob. yahveh, tú eres mi Dios  yahvehtueresmidios","archivo": "/resucito/src/index.html?canto=yahvehtueresmidios"},</v>
      </c>
    </row>
    <row r="231" spans="2:9" x14ac:dyDescent="0.35">
      <c r="B231" s="26">
        <v>176</v>
      </c>
      <c r="C231" t="s">
        <v>975</v>
      </c>
      <c r="D231" t="str">
        <f>_xlfn.CONCAT("""",VLOOKUP(B231,'Index Web'!A$3:O$234,13,FALSE),"""",",")</f>
        <v>"yoteamosenor",</v>
      </c>
      <c r="E231" t="str">
        <f>_xlfn.CONCAT("""titulo""",": ","""",VLOOKUP(B231,'Index Web'!A$3:L$234,3,FALSE),"""",",")</f>
        <v>"titulo": "Yo te amo, Señor",</v>
      </c>
      <c r="F231" t="str">
        <f>_xlfn.CONCAT("""salmo""",": ","""",VLOOKUP(B231,'Index Web'!A$3:L$234,4,FALSE),"""",",")</f>
        <v>"salmo": "Salmo 18 (17)",</v>
      </c>
      <c r="G231" t="str">
        <f>_xlfn.CONCAT("""letra""",": ","""",Table46[[#This Row],[Pg]],"|",VLOOKUP(B231,'Index Web'!A$3:O$234,15,FALSE)," ",VLOOKUP(B231,'Index Web'!A$3:O$234,13,FALSE),"""",",")</f>
        <v>"letra": "176|yo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yoteamosenor",</v>
      </c>
      <c r="H231" t="str">
        <f>_xlfn.CONCAT("""archivo""",": ","""/resucito/src/index.html?canto=",VLOOKUP(B231,'Index Web'!A$3:N$234,13,FALSE),"""","}," )</f>
        <v>"archivo": "/resucito/src/index.html?canto=yoteamosenor"},</v>
      </c>
      <c r="I231" t="str">
        <f>_xlfn.CONCAT(Table46[[#This Row],[id]:[URL]])</f>
        <v>{"id":"yoteamosenor","titulo": "Yo te amo, Señor","salmo": "Salmo 18 (17)","letra": "176|yo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yoteamosenor","archivo": "/resucito/src/index.html?canto=yoteamosenor"},</v>
      </c>
    </row>
    <row r="232" spans="2:9" x14ac:dyDescent="0.35">
      <c r="B232" s="25">
        <v>177</v>
      </c>
      <c r="C232" t="s">
        <v>975</v>
      </c>
      <c r="D232" t="str">
        <f>_xlfn.CONCAT("""",VLOOKUP(B232,'Index Web'!A$3:O$234,13,FALSE),"""",",")</f>
        <v>"yovengoareunir",</v>
      </c>
      <c r="E232" t="str">
        <f>_xlfn.CONCAT("""titulo""",": ","""",VLOOKUP(B232,'Index Web'!A$3:L$234,3,FALSE),"""",",")</f>
        <v>"titulo": "Yo vengo a reunir",</v>
      </c>
      <c r="F232" t="str">
        <f>_xlfn.CONCAT("""salmo""",": ","""",VLOOKUP(B232,'Index Web'!A$3:L$234,4,FALSE),"""",",")</f>
        <v>"salmo": "Isaías 66,18-21",</v>
      </c>
      <c r="G232" t="str">
        <f>_xlfn.CONCAT("""letra""",": ","""",Table46[[#This Row],[Pg]],"|",VLOOKUP(B232,'Index Web'!A$3:O$234,15,FALSE)," ",VLOOKUP(B232,'Index Web'!A$3:O$234,13,FALSE),"""",",")</f>
        <v>"letra": "177|yo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y traerán a vuestros hermanos de entre todas las naciones, como oblación al señor, como oblación al señor. y de entre ellos tomaré sacerdotes para mí, sacerdotes que anunciarán mi gloria, sacerdotes que anunciarán mi gloria. yovengoareunir",</v>
      </c>
      <c r="H232" t="str">
        <f>_xlfn.CONCAT("""archivo""",": ","""/resucito/src/index.html?canto=",VLOOKUP(B232,'Index Web'!A$3:N$234,13,FALSE),"""","}," )</f>
        <v>"archivo": "/resucito/src/index.html?canto=yovengoareunir"},</v>
      </c>
      <c r="I232" t="str">
        <f>_xlfn.CONCAT(Table46[[#This Row],[id]:[URL]])</f>
        <v>{"id":"yovengoareunir","titulo": "Yo vengo a reunir","salmo": "Isaías 66,18-21","letra": "177|yo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y traerán a vuestros hermanos de entre todas las naciones, como oblación al señor, como oblación al señor. y de entre ellos tomaré sacerdotes para mí, sacerdotes que anunciarán mi gloria, sacerdotes que anunciarán mi gloria. yovengoareunir","archivo": "/resucito/src/index.html?canto=yovengoareunir"},</v>
      </c>
    </row>
    <row r="233" spans="2:9" ht="15" thickBot="1" x14ac:dyDescent="0.4">
      <c r="B233" s="32">
        <v>178</v>
      </c>
      <c r="C233" t="s">
        <v>975</v>
      </c>
      <c r="D233" t="str">
        <f>_xlfn.CONCAT("""",VLOOKUP(B233,'Index Web'!A$3:O$234,13,FALSE),"""",",")</f>
        <v>"zaqueo",</v>
      </c>
      <c r="E233" t="str">
        <f>_xlfn.CONCAT("""titulo""",": ","""",VLOOKUP(B233,'Index Web'!A$3:L$234,3,FALSE),"""",",")</f>
        <v>"titulo": "Zaqueo",</v>
      </c>
      <c r="F233" t="str">
        <f>_xlfn.CONCAT("""salmo""",": ","""",VLOOKUP(B233,'Index Web'!A$3:L$234,4,FALSE),"""",",")</f>
        <v>"salmo": "Lucas 19,1-10",</v>
      </c>
      <c r="G233" t="str">
        <f>_xlfn.CONCAT("""letra""",": ","""",Table46[[#This Row],[Pg]],"|",VLOOKUP(B233,'Index Web'!A$3:O$234,15,FALSE)," ",VLOOKUP(B233,'Index Web'!A$3:O$234,13,FALSE),"""",",")</f>
        <v>"letra": "178|zaqueo: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hoy ha llegado  zaqueo eres tú. baja pronto. conviene que hoy entre en tu casa. habiendo entrado  hoy ha llegado  zaqueo",</v>
      </c>
      <c r="H233" t="str">
        <f>_xlfn.CONCAT("""archivo""",": ","""/resucito/src/index.html?canto=",VLOOKUP(B233,'Index Web'!A$3:N$234,13,FALSE),"""","}," )</f>
        <v>"archivo": "/resucito/src/index.html?canto=zaqueo"},</v>
      </c>
      <c r="I233" t="str">
        <f>_xlfn.CONCAT(Table46[[#This Row],[id]:[URL]])</f>
        <v>{"id":"zaqueo","titulo": "Zaqueo","salmo": "Lucas 19,1-10","letra": "178|zaqueo: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hoy ha llegado  zaqueo eres tú. baja pronto. conviene que hoy entre en tu casa. habiendo entrado  hoy ha llegado  zaqueo","archivo": "/resucito/src/index.html?canto=zaqueo"},</v>
      </c>
    </row>
  </sheetData>
  <mergeCells count="1">
    <mergeCell ref="D1:H1"/>
  </mergeCells>
  <phoneticPr fontId="11" type="noConversion"/>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Button 2">
              <controlPr defaultSize="0" print="0" autoFill="0" autoPict="0" macro="[0]!CodeContent_Click">
                <anchor moveWithCells="1">
                  <from>
                    <xdr:col>6</xdr:col>
                    <xdr:colOff>1885950</xdr:colOff>
                    <xdr:row>0</xdr:row>
                    <xdr:rowOff>133350</xdr:rowOff>
                  </from>
                  <to>
                    <xdr:col>6</xdr:col>
                    <xdr:colOff>2952750</xdr:colOff>
                    <xdr:row>0</xdr:row>
                    <xdr:rowOff>355600</xdr:rowOff>
                  </to>
                </anchor>
              </controlPr>
            </control>
          </mc:Choice>
        </mc:AlternateContent>
        <mc:AlternateContent xmlns:mc="http://schemas.openxmlformats.org/markup-compatibility/2006">
          <mc:Choice Requires="x14">
            <control shapeId="5123" r:id="rId5" name="Button 3">
              <controlPr defaultSize="0" print="0" autoFill="0" autoPict="0" macro="[0]!home">
                <anchor moveWithCells="1">
                  <from>
                    <xdr:col>1</xdr:col>
                    <xdr:colOff>50800</xdr:colOff>
                    <xdr:row>0</xdr:row>
                    <xdr:rowOff>50800</xdr:rowOff>
                  </from>
                  <to>
                    <xdr:col>1</xdr:col>
                    <xdr:colOff>552450</xdr:colOff>
                    <xdr:row>0</xdr:row>
                    <xdr:rowOff>279400</xdr:rowOff>
                  </to>
                </anchor>
              </controlPr>
            </control>
          </mc:Choice>
        </mc:AlternateContent>
      </controls>
    </mc:Choice>
  </mc:AlternateContent>
  <tableParts count="1">
    <tablePart r:id="rId6"/>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AAB7C-6FE2-4DCA-9E5F-8E9D264EE4C3}">
  <sheetPr codeName="Sheet68">
    <tabColor rgb="FF00B0F0"/>
  </sheetPr>
  <dimension ref="A1:AN104"/>
  <sheetViews>
    <sheetView zoomScale="115" zoomScaleNormal="115" workbookViewId="0">
      <pane xSplit="2" ySplit="1" topLeftCell="C2" activePane="bottomRight" state="frozen"/>
      <selection pane="topRight" activeCell="C1" sqref="C1"/>
      <selection pane="bottomLeft" activeCell="A2" sqref="A2"/>
      <selection pane="bottomRight" activeCell="A3" sqref="A3"/>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v>213</v>
      </c>
      <c r="E1" s="40"/>
      <c r="F1" s="40"/>
      <c r="G1" s="40"/>
      <c r="H1" s="40"/>
      <c r="I1" s="40"/>
      <c r="J1" s="40"/>
      <c r="K1" s="40"/>
      <c r="L1" s="41" t="e">
        <f>VLOOKUP(C1,'[1]Codigo Canto'!A3:AQ236,38,FALSE)</f>
        <v>#N/A</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e">
        <f>_xlfn.CONCAT("║           ",L1,"               ║")</f>
        <v>#N/A</v>
      </c>
    </row>
    <row r="5" spans="2:32" ht="23" x14ac:dyDescent="0.35">
      <c r="L5" s="46" t="s">
        <v>986</v>
      </c>
    </row>
    <row r="6" spans="2:32" ht="23" x14ac:dyDescent="0.35">
      <c r="L6" s="47" t="s">
        <v>987</v>
      </c>
    </row>
    <row r="7" spans="2:32" ht="23" x14ac:dyDescent="0.35">
      <c r="C7" t="e" cm="1">
        <f t="array" ref="C7">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#N/A</v>
      </c>
      <c r="L7" s="48" t="e">
        <f>_xlfn.CONCAT("        id: ","""",C7,"""",",")</f>
        <v>#N/A</v>
      </c>
    </row>
    <row r="8" spans="2:32" ht="23" x14ac:dyDescent="0.35">
      <c r="C8" t="e">
        <f>PROPER(L1)</f>
        <v>#N/A</v>
      </c>
      <c r="L8" s="48" t="e">
        <f>_xlfn.CONCAT("        tt: ","""",C8,"""",",")</f>
        <v>#N/A</v>
      </c>
    </row>
    <row r="9" spans="2:32" ht="23" x14ac:dyDescent="0.35">
      <c r="C9" t="e">
        <f>PROPER(L1)</f>
        <v>#N/A</v>
      </c>
      <c r="L9" s="48" t="e">
        <f>_xlfn.CONCAT("        title: ","""",C9,"""",",")</f>
        <v>#N/A</v>
      </c>
    </row>
    <row r="10" spans="2:32" ht="23" x14ac:dyDescent="0.35">
      <c r="C10" t="e">
        <f>VLOOKUP(C1,'[1]Codigo Canto'!A3:AQ236,12,FALSE)</f>
        <v>#N/A</v>
      </c>
      <c r="L10" s="48" t="e">
        <f>_xlfn.CONCAT("        ","subtitle: ","""",C10,"""",",")</f>
        <v>#N/A</v>
      </c>
    </row>
    <row r="11" spans="2:32" ht="23" x14ac:dyDescent="0.35">
      <c r="C11" t="e">
        <f>_xlfn.CONCAT("category: [",VLOOKUP(C1,Table223[],16,FALSE),"],")</f>
        <v>#N/A</v>
      </c>
      <c r="L11" s="48" t="e">
        <f>_xlfn.CONCAT("        ",C11)</f>
        <v>#N/A</v>
      </c>
    </row>
    <row r="12" spans="2:32" ht="23" x14ac:dyDescent="0.35">
      <c r="C12" t="s">
        <v>262</v>
      </c>
      <c r="L12" s="48" t="str">
        <f>_xlfn.CONCAT("        catCanto: ","""",C12,"""",",   // Precatecumenado | Catecumenado | Liturgia | Eleccion")</f>
        <v xml:space="preserve">        catCanto: "Precatecumenado",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t="e">
        <f>VLOOKUP(C1,'[1]Codigo Canto'!A3:AP240,1,FALSE)</f>
        <v>#N/A</v>
      </c>
      <c r="L16" s="48" t="e">
        <f>_xlfn.CONCAT("        dbno: ","""",C16,"""",",")</f>
        <v>#N/A</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e">
        <f>C7</f>
        <v>#N/A</v>
      </c>
      <c r="L19" s="48" t="e">
        <f>_xlfn.CONCAT("        audioSrc: ","""/audio/",C19,".mp3""",",")</f>
        <v>#N/A</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L24" s="48" t="s">
        <v>993</v>
      </c>
    </row>
    <row r="25" spans="2:40" ht="23" x14ac:dyDescent="0.35">
      <c r="L25" s="48" t="s">
        <v>994</v>
      </c>
    </row>
    <row r="26" spans="2:40" ht="23" x14ac:dyDescent="0.35">
      <c r="B26">
        <f>+C1-1</f>
        <v>212</v>
      </c>
      <c r="C26" t="str">
        <f>VLOOKUP(B26,[1]Buscador!A3:AP240,31,FALSE)</f>
        <v>/resucito/src/index.html?canto=salmodiasparalaudes</v>
      </c>
      <c r="L26" s="48" t="str">
        <f>_xlfn.CONCAT("        ant: ","""",C26,"""",",")</f>
        <v xml:space="preserve">        ant: "/resucito/src/index.html?canto=salmodiasparalaudes",</v>
      </c>
    </row>
    <row r="27" spans="2:40" ht="23" x14ac:dyDescent="0.35">
      <c r="B27">
        <f>+C1+1</f>
        <v>214</v>
      </c>
      <c r="C27" t="str">
        <f>VLOOKUP(B27,[1]Buscador!A3:AP240,31,FALSE)</f>
        <v>/resucito/src/index.html?canto=santo</v>
      </c>
      <c r="L27" s="48" t="str">
        <f>_xlfn.CONCAT("        sig: ","""",C27,"""",",")</f>
        <v xml:space="preserve">        sig: "/resucito/src/index.html?canto=santo",</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C30" s="51"/>
      <c r="D30" s="52"/>
      <c r="E30" s="52"/>
      <c r="F30" s="53"/>
      <c r="G30" s="53"/>
      <c r="H30" s="52"/>
      <c r="I30" s="52"/>
      <c r="J30" s="54"/>
      <c r="K30" s="54"/>
      <c r="L30" s="55" t="str">
        <f t="shared" ref="L30:L45" si="0">IF(C30="","",_xlfn.CONCAT("            { line: ","""",C30,", ",M30:AN30,""", sC: ","""",B30,"""},"))</f>
        <v/>
      </c>
      <c r="M30" s="56" t="str">
        <f t="shared" ref="M30:M58" si="1">IF(N30="","","(")</f>
        <v/>
      </c>
      <c r="N30" s="57" t="str">
        <f t="shared" ref="N30:N80" si="2">IF(D30="","",D30)</f>
        <v/>
      </c>
      <c r="O30" s="58" t="str">
        <f t="shared" ref="O30:O58" si="3">IF(N30="","",",")</f>
        <v/>
      </c>
      <c r="P30" s="59" t="str">
        <f t="shared" ref="P30:P80" si="4">IF(E30="","",E30)</f>
        <v/>
      </c>
      <c r="Q30" s="60" t="str">
        <f t="shared" ref="Q30:Q58" si="5">IF(N30="","",",")</f>
        <v/>
      </c>
      <c r="R30" s="61" t="str">
        <f t="shared" ref="R30:R58" si="6">IF(N30="","",15)</f>
        <v/>
      </c>
      <c r="S30" s="56" t="str">
        <f t="shared" ref="S30:S58" si="7">IF(N30="","",")")</f>
        <v/>
      </c>
      <c r="T30" s="62" t="str">
        <f t="shared" ref="T30:T58" si="8">IF(U30="","","(")</f>
        <v/>
      </c>
      <c r="U30" s="63" t="str">
        <f t="shared" ref="U30:U80" si="9">IF(F30="","",F30)</f>
        <v/>
      </c>
      <c r="V30" s="64" t="str">
        <f t="shared" ref="V30:V58" si="10">IF(U30="","",",")</f>
        <v/>
      </c>
      <c r="W30" s="65" t="str">
        <f t="shared" ref="W30:W80" si="11">IF(G30="","",G30)</f>
        <v/>
      </c>
      <c r="X30" s="64" t="str">
        <f t="shared" ref="X30:X58" si="12">IF(U30="","",",")</f>
        <v/>
      </c>
      <c r="Y30" s="64" t="str">
        <f t="shared" ref="Y30:Y58" si="13">IF(U30="","",250)</f>
        <v/>
      </c>
      <c r="Z30" s="56" t="str">
        <f t="shared" ref="Z30:Z58" si="14">IF(U30="","",")")</f>
        <v/>
      </c>
      <c r="AA30" s="66" t="str">
        <f t="shared" ref="AA30:AA58" si="15">IF(AB30="","","(")</f>
        <v/>
      </c>
      <c r="AB30" s="57" t="str">
        <f t="shared" ref="AB30:AB80" si="16">IF(H30="","",H30)</f>
        <v/>
      </c>
      <c r="AC30" s="67" t="str">
        <f t="shared" ref="AC30:AC58" si="17">IF(AB30="","",",")</f>
        <v/>
      </c>
      <c r="AD30" s="59" t="str">
        <f t="shared" ref="AD30:AD58" si="18">IF(I30="","",I30)</f>
        <v/>
      </c>
      <c r="AE30" s="68" t="str">
        <f t="shared" ref="AE30:AE58" si="19">IF(AB30="","",",")</f>
        <v/>
      </c>
      <c r="AF30" s="61" t="str">
        <f t="shared" ref="AF30:AF58" si="20">IF(AB30="","",350)</f>
        <v/>
      </c>
      <c r="AG30" s="61" t="str">
        <f t="shared" ref="AG30:AG58" si="21">IF(AB30="","",")")</f>
        <v/>
      </c>
      <c r="AH30" s="69" t="str">
        <f t="shared" ref="AH30:AH58" si="22">IF(AI30="","","(")</f>
        <v/>
      </c>
      <c r="AI30" s="70" t="str">
        <f t="shared" ref="AI30:AI80" si="23">IF(J30="","",J30)</f>
        <v/>
      </c>
      <c r="AJ30" s="64" t="str">
        <f t="shared" ref="AJ30:AJ58" si="24">IF(AI30="","",",")</f>
        <v/>
      </c>
      <c r="AK30" s="64" t="str">
        <f t="shared" ref="AK30:AK58" si="25">IF(K30="","",K30)</f>
        <v/>
      </c>
      <c r="AL30" s="64" t="str">
        <f t="shared" ref="AL30:AL58" si="26">IF(AI30="","",",")</f>
        <v/>
      </c>
      <c r="AM30" s="64" t="str">
        <f t="shared" ref="AM30:AM58" si="27">IF(AI30="","",450)</f>
        <v/>
      </c>
      <c r="AN30" s="64" t="str">
        <f t="shared" ref="AN30:AN58" si="28">IF(AI30="","",")")</f>
        <v/>
      </c>
    </row>
    <row r="31" spans="2:40" ht="24.5" thickTop="1" thickBot="1" x14ac:dyDescent="0.55000000000000004">
      <c r="C31" s="51"/>
      <c r="D31" s="52"/>
      <c r="E31" s="52"/>
      <c r="F31" s="53"/>
      <c r="G31" s="53"/>
      <c r="H31" s="52"/>
      <c r="I31" s="52"/>
      <c r="J31" s="54"/>
      <c r="K31" s="54"/>
      <c r="L31" s="55" t="str">
        <f t="shared" si="0"/>
        <v/>
      </c>
      <c r="M31" s="56" t="str">
        <f t="shared" si="1"/>
        <v/>
      </c>
      <c r="N31" s="57" t="str">
        <f t="shared" si="2"/>
        <v/>
      </c>
      <c r="O31" s="58" t="str">
        <f t="shared" si="3"/>
        <v/>
      </c>
      <c r="P31" s="59" t="str">
        <f t="shared" si="4"/>
        <v/>
      </c>
      <c r="Q31" s="60" t="str">
        <f t="shared" si="5"/>
        <v/>
      </c>
      <c r="R31" s="61" t="str">
        <f t="shared" si="6"/>
        <v/>
      </c>
      <c r="S31" s="56" t="str">
        <f t="shared" si="7"/>
        <v/>
      </c>
      <c r="T31" s="62" t="str">
        <f t="shared" si="8"/>
        <v/>
      </c>
      <c r="U31" s="63" t="str">
        <f t="shared" si="9"/>
        <v/>
      </c>
      <c r="V31" s="64" t="str">
        <f t="shared" si="10"/>
        <v/>
      </c>
      <c r="W31" s="65" t="str">
        <f t="shared" si="11"/>
        <v/>
      </c>
      <c r="X31" s="64" t="str">
        <f t="shared" si="12"/>
        <v/>
      </c>
      <c r="Y31" s="64" t="str">
        <f t="shared" si="13"/>
        <v/>
      </c>
      <c r="Z31" s="56" t="str">
        <f t="shared" si="14"/>
        <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C32" s="51"/>
      <c r="D32" s="52"/>
      <c r="E32" s="52"/>
      <c r="F32" s="53"/>
      <c r="G32" s="53"/>
      <c r="H32" s="52"/>
      <c r="I32" s="52"/>
      <c r="J32" s="54"/>
      <c r="K32" s="54"/>
      <c r="L32" s="55" t="str">
        <f>IF(C32="","",_xlfn.CONCAT("            { line: ","""",C32,", ",M32:AN32,""", sC: ","""",B32,"""},"))</f>
        <v/>
      </c>
      <c r="M32" s="56" t="str">
        <f t="shared" si="1"/>
        <v/>
      </c>
      <c r="N32" s="57" t="str">
        <f t="shared" si="2"/>
        <v/>
      </c>
      <c r="O32" s="58" t="str">
        <f t="shared" si="3"/>
        <v/>
      </c>
      <c r="P32" s="59" t="str">
        <f t="shared" si="4"/>
        <v/>
      </c>
      <c r="Q32" s="60" t="str">
        <f t="shared" si="5"/>
        <v/>
      </c>
      <c r="R32" s="61" t="str">
        <f t="shared" si="6"/>
        <v/>
      </c>
      <c r="S32" s="56" t="str">
        <f t="shared" si="7"/>
        <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3:40" ht="24.5" thickTop="1" thickBot="1" x14ac:dyDescent="0.55000000000000004">
      <c r="C33" s="51"/>
      <c r="D33" s="52"/>
      <c r="E33" s="52"/>
      <c r="F33" s="53"/>
      <c r="G33" s="53"/>
      <c r="H33" s="52"/>
      <c r="I33" s="52"/>
      <c r="J33" s="54"/>
      <c r="K33" s="54"/>
      <c r="L33" s="55" t="str">
        <f>IF(C33="","",_xlfn.CONCAT("            { line: ","""",C33,", ",M33:AN33,""", sC: ","""",B33,"""},"))</f>
        <v/>
      </c>
      <c r="M33" s="56" t="str">
        <f t="shared" si="1"/>
        <v/>
      </c>
      <c r="N33" s="57" t="str">
        <f t="shared" si="2"/>
        <v/>
      </c>
      <c r="O33" s="58" t="str">
        <f t="shared" si="3"/>
        <v/>
      </c>
      <c r="P33" s="59" t="str">
        <f t="shared" si="4"/>
        <v/>
      </c>
      <c r="Q33" s="60" t="str">
        <f t="shared" si="5"/>
        <v/>
      </c>
      <c r="R33" s="61" t="str">
        <f t="shared" si="6"/>
        <v/>
      </c>
      <c r="S33" s="56" t="str">
        <f t="shared" si="7"/>
        <v/>
      </c>
      <c r="T33" s="62" t="str">
        <f t="shared" si="8"/>
        <v/>
      </c>
      <c r="U33" s="63" t="str">
        <f t="shared" si="9"/>
        <v/>
      </c>
      <c r="V33" s="64" t="str">
        <f t="shared" si="10"/>
        <v/>
      </c>
      <c r="W33" s="65" t="str">
        <f t="shared" si="11"/>
        <v/>
      </c>
      <c r="X33" s="64" t="str">
        <f t="shared" si="12"/>
        <v/>
      </c>
      <c r="Y33" s="64" t="str">
        <f t="shared" si="13"/>
        <v/>
      </c>
      <c r="Z33" s="56" t="str">
        <f t="shared" si="14"/>
        <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3:40" ht="24.5" thickTop="1" thickBot="1" x14ac:dyDescent="0.55000000000000004">
      <c r="C34" s="51"/>
      <c r="D34" s="52"/>
      <c r="E34" s="52"/>
      <c r="F34" s="53"/>
      <c r="G34" s="53"/>
      <c r="H34" s="52"/>
      <c r="I34" s="52"/>
      <c r="J34" s="54"/>
      <c r="K34" s="54"/>
      <c r="L34" s="55" t="str">
        <f t="shared" ref="L34:L44" si="29">IF(C34="","",_xlfn.CONCAT("            { line: ","""",C34,", ",M34:AN34,""", sC: ","""",B34,"""},"))</f>
        <v/>
      </c>
      <c r="M34" s="56" t="str">
        <f t="shared" si="1"/>
        <v/>
      </c>
      <c r="N34" s="57" t="str">
        <f t="shared" si="2"/>
        <v/>
      </c>
      <c r="O34" s="58" t="str">
        <f t="shared" si="3"/>
        <v/>
      </c>
      <c r="P34" s="59" t="str">
        <f t="shared" si="4"/>
        <v/>
      </c>
      <c r="Q34" s="60" t="str">
        <f t="shared" si="5"/>
        <v/>
      </c>
      <c r="R34" s="61" t="str">
        <f t="shared" si="6"/>
        <v/>
      </c>
      <c r="S34" s="56" t="str">
        <f t="shared" si="7"/>
        <v/>
      </c>
      <c r="T34" s="62" t="str">
        <f t="shared" si="8"/>
        <v/>
      </c>
      <c r="U34" s="63" t="str">
        <f t="shared" si="9"/>
        <v/>
      </c>
      <c r="V34" s="64" t="str">
        <f t="shared" si="10"/>
        <v/>
      </c>
      <c r="W34" s="65" t="str">
        <f t="shared" si="11"/>
        <v/>
      </c>
      <c r="X34" s="64" t="str">
        <f t="shared" si="12"/>
        <v/>
      </c>
      <c r="Y34" s="64" t="str">
        <f t="shared" si="13"/>
        <v/>
      </c>
      <c r="Z34" s="56" t="str">
        <f t="shared" si="14"/>
        <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3:40" ht="24.5" thickTop="1" thickBot="1" x14ac:dyDescent="0.55000000000000004">
      <c r="C35" s="51"/>
      <c r="D35" s="52"/>
      <c r="E35" s="52"/>
      <c r="F35" s="53"/>
      <c r="G35" s="53"/>
      <c r="H35" s="52"/>
      <c r="I35" s="52"/>
      <c r="J35" s="54"/>
      <c r="K35" s="54"/>
      <c r="L35" s="55" t="str">
        <f t="shared" si="29"/>
        <v/>
      </c>
      <c r="M35" s="56" t="str">
        <f>IF(N35="","","(")</f>
        <v/>
      </c>
      <c r="N35" s="57" t="str">
        <f>IF(D35="","",D35)</f>
        <v/>
      </c>
      <c r="O35" s="58" t="str">
        <f>IF(N35="","",",")</f>
        <v/>
      </c>
      <c r="P35" s="59" t="str">
        <f>IF(E35="","",E35)</f>
        <v/>
      </c>
      <c r="Q35" s="60" t="str">
        <f>IF(N35="","",",")</f>
        <v/>
      </c>
      <c r="R35" s="61" t="str">
        <f>IF(N35="","",15)</f>
        <v/>
      </c>
      <c r="S35" s="56" t="str">
        <f>IF(N35="","",")")</f>
        <v/>
      </c>
      <c r="T35" s="62" t="str">
        <f>IF(U35="","","(")</f>
        <v/>
      </c>
      <c r="U35" s="63" t="str">
        <f>IF(F35="","",F35)</f>
        <v/>
      </c>
      <c r="V35" s="64" t="str">
        <f>IF(U35="","",",")</f>
        <v/>
      </c>
      <c r="W35" s="65" t="str">
        <f>IF(G35="","",G35)</f>
        <v/>
      </c>
      <c r="X35" s="64" t="str">
        <f>IF(U35="","",",")</f>
        <v/>
      </c>
      <c r="Y35" s="64" t="str">
        <f>IF(U35="","",250)</f>
        <v/>
      </c>
      <c r="Z35" s="56" t="str">
        <f>IF(U35="","",")")</f>
        <v/>
      </c>
      <c r="AA35" s="66" t="str">
        <f>IF(AB35="","","(")</f>
        <v/>
      </c>
      <c r="AB35" s="57" t="str">
        <f>IF(H35="","",H35)</f>
        <v/>
      </c>
      <c r="AC35" s="67" t="str">
        <f>IF(AB35="","",",")</f>
        <v/>
      </c>
      <c r="AD35" s="59" t="str">
        <f>IF(I35="","",I35)</f>
        <v/>
      </c>
      <c r="AE35" s="68" t="str">
        <f>IF(AB35="","",",")</f>
        <v/>
      </c>
      <c r="AF35" s="61" t="str">
        <f>IF(AB35="","",350)</f>
        <v/>
      </c>
      <c r="AG35" s="61" t="str">
        <f>IF(AB35="","",")")</f>
        <v/>
      </c>
      <c r="AH35" s="69" t="str">
        <f>IF(AI35="","","(")</f>
        <v/>
      </c>
      <c r="AI35" s="70" t="str">
        <f>IF(J35="","",J35)</f>
        <v/>
      </c>
      <c r="AJ35" s="64" t="str">
        <f>IF(AI35="","",",")</f>
        <v/>
      </c>
      <c r="AK35" s="64" t="str">
        <f>IF(K35="","",K35)</f>
        <v/>
      </c>
      <c r="AL35" s="64" t="str">
        <f>IF(AI35="","",",")</f>
        <v/>
      </c>
      <c r="AM35" s="64" t="str">
        <f>IF(AI35="","",450)</f>
        <v/>
      </c>
      <c r="AN35" s="64" t="str">
        <f>IF(AI35="","",")")</f>
        <v/>
      </c>
    </row>
    <row r="36" spans="3:40" ht="24.5" thickTop="1" thickBot="1" x14ac:dyDescent="0.55000000000000004">
      <c r="C36" s="51"/>
      <c r="D36" s="52"/>
      <c r="E36" s="52"/>
      <c r="F36" s="53"/>
      <c r="G36" s="53"/>
      <c r="H36" s="52"/>
      <c r="I36" s="52"/>
      <c r="J36" s="54"/>
      <c r="K36" s="54"/>
      <c r="L36" s="55" t="str">
        <f t="shared" si="29"/>
        <v/>
      </c>
      <c r="M36" s="56" t="str">
        <f>IF(N36="","","(")</f>
        <v/>
      </c>
      <c r="N36" s="57" t="str">
        <f>IF(D36="","",D36)</f>
        <v/>
      </c>
      <c r="O36" s="58" t="str">
        <f>IF(N36="","",",")</f>
        <v/>
      </c>
      <c r="P36" s="59" t="str">
        <f>IF(E36="","",E36)</f>
        <v/>
      </c>
      <c r="Q36" s="60" t="str">
        <f>IF(N36="","",",")</f>
        <v/>
      </c>
      <c r="R36" s="61" t="str">
        <f>IF(N36="","",15)</f>
        <v/>
      </c>
      <c r="S36" s="56" t="str">
        <f>IF(N36="","",")")</f>
        <v/>
      </c>
      <c r="T36" s="62" t="str">
        <f>IF(U36="","","(")</f>
        <v/>
      </c>
      <c r="U36" s="63" t="str">
        <f>IF(F36="","",F36)</f>
        <v/>
      </c>
      <c r="V36" s="64" t="str">
        <f>IF(U36="","",",")</f>
        <v/>
      </c>
      <c r="W36" s="65" t="str">
        <f>IF(G36="","",G36)</f>
        <v/>
      </c>
      <c r="X36" s="64" t="str">
        <f>IF(U36="","",",")</f>
        <v/>
      </c>
      <c r="Y36" s="64" t="str">
        <f>IF(U36="","",250)</f>
        <v/>
      </c>
      <c r="Z36" s="56" t="str">
        <f>IF(U36="","",")")</f>
        <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3:40" ht="24.5" thickTop="1" thickBot="1" x14ac:dyDescent="0.55000000000000004">
      <c r="C37" s="51"/>
      <c r="D37" s="52"/>
      <c r="E37" s="52"/>
      <c r="F37" s="53"/>
      <c r="G37" s="53"/>
      <c r="H37" s="52"/>
      <c r="I37" s="52"/>
      <c r="J37" s="54"/>
      <c r="K37" s="54"/>
      <c r="L37" s="55" t="str">
        <f t="shared" si="29"/>
        <v/>
      </c>
      <c r="M37" s="56" t="str">
        <f>IF(N37="","","(")</f>
        <v/>
      </c>
      <c r="N37" s="57" t="str">
        <f>IF(D37="","",D37)</f>
        <v/>
      </c>
      <c r="O37" s="58" t="str">
        <f>IF(N37="","",",")</f>
        <v/>
      </c>
      <c r="P37" s="59" t="str">
        <f>IF(E37="","",E37)</f>
        <v/>
      </c>
      <c r="Q37" s="60" t="str">
        <f>IF(N37="","",",")</f>
        <v/>
      </c>
      <c r="R37" s="61" t="str">
        <f>IF(N37="","",15)</f>
        <v/>
      </c>
      <c r="S37" s="56" t="str">
        <f>IF(N37="","",")")</f>
        <v/>
      </c>
      <c r="T37" s="62" t="str">
        <f>IF(U37="","","(")</f>
        <v/>
      </c>
      <c r="U37" s="63" t="str">
        <f>IF(F37="","",F37)</f>
        <v/>
      </c>
      <c r="V37" s="64" t="str">
        <f>IF(U37="","",",")</f>
        <v/>
      </c>
      <c r="W37" s="65" t="str">
        <f>IF(G37="","",G37)</f>
        <v/>
      </c>
      <c r="X37" s="64" t="str">
        <f>IF(U37="","",",")</f>
        <v/>
      </c>
      <c r="Y37" s="64" t="str">
        <f>IF(U37="","",250)</f>
        <v/>
      </c>
      <c r="Z37" s="56" t="str">
        <f>IF(U37="","",")")</f>
        <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3:40" ht="24.5" thickTop="1" thickBot="1" x14ac:dyDescent="0.55000000000000004">
      <c r="C38" s="51"/>
      <c r="D38" s="52"/>
      <c r="E38" s="52"/>
      <c r="F38" s="53"/>
      <c r="G38" s="53"/>
      <c r="H38" s="52"/>
      <c r="I38" s="52"/>
      <c r="J38" s="54"/>
      <c r="K38" s="54"/>
      <c r="L38" s="55" t="str">
        <f t="shared" si="29"/>
        <v/>
      </c>
      <c r="M38" s="56" t="str">
        <f>IF(N38="","","(")</f>
        <v/>
      </c>
      <c r="N38" s="57" t="str">
        <f>IF(D38="","",D38)</f>
        <v/>
      </c>
      <c r="O38" s="58" t="str">
        <f>IF(N38="","",",")</f>
        <v/>
      </c>
      <c r="P38" s="59" t="str">
        <f>IF(E38="","",E38)</f>
        <v/>
      </c>
      <c r="Q38" s="60" t="str">
        <f>IF(N38="","",",")</f>
        <v/>
      </c>
      <c r="R38" s="61" t="str">
        <f>IF(N38="","",15)</f>
        <v/>
      </c>
      <c r="S38" s="56" t="str">
        <f>IF(N38="","",")")</f>
        <v/>
      </c>
      <c r="T38" s="62" t="str">
        <f>IF(U38="","","(")</f>
        <v/>
      </c>
      <c r="U38" s="63" t="str">
        <f>IF(F38="","",F38)</f>
        <v/>
      </c>
      <c r="V38" s="64" t="str">
        <f>IF(U38="","",",")</f>
        <v/>
      </c>
      <c r="W38" s="65" t="str">
        <f>IF(G38="","",G38)</f>
        <v/>
      </c>
      <c r="X38" s="64" t="str">
        <f>IF(U38="","",",")</f>
        <v/>
      </c>
      <c r="Y38" s="64" t="str">
        <f>IF(U38="","",250)</f>
        <v/>
      </c>
      <c r="Z38" s="56" t="str">
        <f>IF(U38="","",")")</f>
        <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3:40" ht="24.5" thickTop="1" thickBot="1" x14ac:dyDescent="0.55000000000000004">
      <c r="C39" s="51"/>
      <c r="D39" s="52"/>
      <c r="E39" s="52"/>
      <c r="F39" s="53"/>
      <c r="G39" s="53"/>
      <c r="H39" s="52"/>
      <c r="I39" s="52"/>
      <c r="J39" s="54"/>
      <c r="K39" s="54"/>
      <c r="L39" s="55" t="str">
        <f t="shared" si="29"/>
        <v/>
      </c>
      <c r="M39" s="56" t="str">
        <f>IF(N39="","","(")</f>
        <v/>
      </c>
      <c r="N39" s="57" t="str">
        <f>IF(D39="","",D39)</f>
        <v/>
      </c>
      <c r="O39" s="58" t="str">
        <f>IF(N39="","",",")</f>
        <v/>
      </c>
      <c r="P39" s="59" t="str">
        <f>IF(E39="","",E39)</f>
        <v/>
      </c>
      <c r="Q39" s="60" t="str">
        <f>IF(N39="","",",")</f>
        <v/>
      </c>
      <c r="R39" s="61" t="str">
        <f>IF(N39="","",15)</f>
        <v/>
      </c>
      <c r="S39" s="56" t="str">
        <f>IF(N39="","",")")</f>
        <v/>
      </c>
      <c r="T39" s="62" t="str">
        <f>IF(U39="","","(")</f>
        <v/>
      </c>
      <c r="U39" s="63" t="str">
        <f>IF(F39="","",F39)</f>
        <v/>
      </c>
      <c r="V39" s="64" t="str">
        <f>IF(U39="","",",")</f>
        <v/>
      </c>
      <c r="W39" s="65" t="str">
        <f>IF(G39="","",G39)</f>
        <v/>
      </c>
      <c r="X39" s="64" t="str">
        <f>IF(U39="","",",")</f>
        <v/>
      </c>
      <c r="Y39" s="64" t="str">
        <f>IF(U39="","",250)</f>
        <v/>
      </c>
      <c r="Z39" s="56" t="str">
        <f>IF(U39="","",")")</f>
        <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3:40" ht="24.5" thickTop="1" thickBot="1" x14ac:dyDescent="0.55000000000000004">
      <c r="C40" s="51"/>
      <c r="D40" s="52"/>
      <c r="E40" s="52"/>
      <c r="F40" s="53"/>
      <c r="G40" s="53"/>
      <c r="H40" s="52"/>
      <c r="I40" s="52"/>
      <c r="J40" s="54"/>
      <c r="K40" s="54"/>
      <c r="L40" s="55" t="str">
        <f t="shared" si="29"/>
        <v/>
      </c>
      <c r="M40" s="56" t="str">
        <f t="shared" ref="M40:M44" si="30">IF(N40="","","(")</f>
        <v/>
      </c>
      <c r="N40" s="57" t="str">
        <f t="shared" ref="N40:N44" si="31">IF(D40="","",D40)</f>
        <v/>
      </c>
      <c r="O40" s="58" t="str">
        <f t="shared" ref="O40:O44" si="32">IF(N40="","",",")</f>
        <v/>
      </c>
      <c r="P40" s="59" t="str">
        <f t="shared" ref="P40:P44" si="33">IF(E40="","",E40)</f>
        <v/>
      </c>
      <c r="Q40" s="60" t="str">
        <f t="shared" ref="Q40:Q44" si="34">IF(N40="","",",")</f>
        <v/>
      </c>
      <c r="R40" s="61" t="str">
        <f t="shared" ref="R40:R44" si="35">IF(N40="","",15)</f>
        <v/>
      </c>
      <c r="S40" s="56" t="str">
        <f t="shared" ref="S40:S44" si="36">IF(N40="","",")")</f>
        <v/>
      </c>
      <c r="T40" s="62" t="str">
        <f t="shared" ref="T40:T44" si="37">IF(U40="","","(")</f>
        <v/>
      </c>
      <c r="U40" s="63" t="str">
        <f t="shared" ref="U40:U44" si="38">IF(F40="","",F40)</f>
        <v/>
      </c>
      <c r="V40" s="64" t="str">
        <f t="shared" ref="V40:V44" si="39">IF(U40="","",",")</f>
        <v/>
      </c>
      <c r="W40" s="65" t="str">
        <f t="shared" ref="W40:W44" si="40">IF(G40="","",G40)</f>
        <v/>
      </c>
      <c r="X40" s="64" t="str">
        <f t="shared" ref="X40:X44" si="41">IF(U40="","",",")</f>
        <v/>
      </c>
      <c r="Y40" s="64" t="str">
        <f t="shared" ref="Y40:Y44" si="42">IF(U40="","",250)</f>
        <v/>
      </c>
      <c r="Z40" s="56" t="str">
        <f t="shared" ref="Z40:Z44" si="43">IF(U40="","",")")</f>
        <v/>
      </c>
      <c r="AA40" s="66" t="str">
        <f t="shared" ref="AA40:AA44" si="44">IF(AB40="","","(")</f>
        <v/>
      </c>
      <c r="AB40" s="57" t="str">
        <f t="shared" ref="AB40:AB44" si="45">IF(H40="","",H40)</f>
        <v/>
      </c>
      <c r="AC40" s="67" t="str">
        <f t="shared" ref="AC40:AC44" si="46">IF(AB40="","",",")</f>
        <v/>
      </c>
      <c r="AD40" s="59" t="str">
        <f t="shared" ref="AD40:AD44" si="47">IF(I40="","",I40)</f>
        <v/>
      </c>
      <c r="AE40" s="68" t="str">
        <f t="shared" ref="AE40:AE44" si="48">IF(AB40="","",",")</f>
        <v/>
      </c>
      <c r="AF40" s="61" t="str">
        <f t="shared" ref="AF40:AF44" si="49">IF(AB40="","",350)</f>
        <v/>
      </c>
      <c r="AG40" s="61" t="str">
        <f t="shared" ref="AG40:AG44" si="50">IF(AB40="","",")")</f>
        <v/>
      </c>
      <c r="AH40" s="69" t="str">
        <f t="shared" ref="AH40:AH44" si="51">IF(AI40="","","(")</f>
        <v/>
      </c>
      <c r="AI40" s="70" t="str">
        <f t="shared" ref="AI40:AI44" si="52">IF(J40="","",J40)</f>
        <v/>
      </c>
      <c r="AJ40" s="64" t="str">
        <f t="shared" ref="AJ40:AJ44" si="53">IF(AI40="","",",")</f>
        <v/>
      </c>
      <c r="AK40" s="64" t="str">
        <f t="shared" ref="AK40:AK44" si="54">IF(K40="","",K40)</f>
        <v/>
      </c>
      <c r="AL40" s="64" t="str">
        <f t="shared" ref="AL40:AL44" si="55">IF(AI40="","",",")</f>
        <v/>
      </c>
      <c r="AM40" s="64" t="str">
        <f t="shared" ref="AM40:AM44" si="56">IF(AI40="","",450)</f>
        <v/>
      </c>
      <c r="AN40" s="64" t="str">
        <f t="shared" ref="AN40:AN44" si="57">IF(AI40="","",")")</f>
        <v/>
      </c>
    </row>
    <row r="41" spans="3:40" ht="24.5" thickTop="1" thickBot="1" x14ac:dyDescent="0.55000000000000004">
      <c r="C41" s="51"/>
      <c r="D41" s="52"/>
      <c r="E41" s="52"/>
      <c r="F41" s="53"/>
      <c r="G41" s="53"/>
      <c r="H41" s="52"/>
      <c r="I41" s="52"/>
      <c r="J41" s="54"/>
      <c r="K41" s="54"/>
      <c r="L41" s="55" t="str">
        <f t="shared" si="29"/>
        <v/>
      </c>
      <c r="M41" s="56" t="str">
        <f t="shared" si="30"/>
        <v/>
      </c>
      <c r="N41" s="57" t="str">
        <f t="shared" si="31"/>
        <v/>
      </c>
      <c r="O41" s="58" t="str">
        <f t="shared" si="32"/>
        <v/>
      </c>
      <c r="P41" s="59" t="str">
        <f t="shared" si="33"/>
        <v/>
      </c>
      <c r="Q41" s="60" t="str">
        <f t="shared" si="34"/>
        <v/>
      </c>
      <c r="R41" s="61" t="str">
        <f t="shared" si="35"/>
        <v/>
      </c>
      <c r="S41" s="56" t="str">
        <f t="shared" si="36"/>
        <v/>
      </c>
      <c r="T41" s="62" t="str">
        <f t="shared" si="37"/>
        <v/>
      </c>
      <c r="U41" s="63" t="str">
        <f t="shared" si="38"/>
        <v/>
      </c>
      <c r="V41" s="64" t="str">
        <f t="shared" si="39"/>
        <v/>
      </c>
      <c r="W41" s="65" t="str">
        <f t="shared" si="40"/>
        <v/>
      </c>
      <c r="X41" s="64" t="str">
        <f t="shared" si="41"/>
        <v/>
      </c>
      <c r="Y41" s="64" t="str">
        <f t="shared" si="42"/>
        <v/>
      </c>
      <c r="Z41" s="56" t="str">
        <f t="shared" si="43"/>
        <v/>
      </c>
      <c r="AA41" s="66" t="str">
        <f t="shared" si="44"/>
        <v/>
      </c>
      <c r="AB41" s="57" t="str">
        <f t="shared" si="45"/>
        <v/>
      </c>
      <c r="AC41" s="67" t="str">
        <f t="shared" si="46"/>
        <v/>
      </c>
      <c r="AD41" s="59" t="str">
        <f t="shared" si="47"/>
        <v/>
      </c>
      <c r="AE41" s="68" t="str">
        <f t="shared" si="48"/>
        <v/>
      </c>
      <c r="AF41" s="61" t="str">
        <f t="shared" si="49"/>
        <v/>
      </c>
      <c r="AG41" s="61" t="str">
        <f t="shared" si="50"/>
        <v/>
      </c>
      <c r="AH41" s="69" t="str">
        <f t="shared" si="51"/>
        <v/>
      </c>
      <c r="AI41" s="70" t="str">
        <f t="shared" si="52"/>
        <v/>
      </c>
      <c r="AJ41" s="64" t="str">
        <f t="shared" si="53"/>
        <v/>
      </c>
      <c r="AK41" s="64" t="str">
        <f t="shared" si="54"/>
        <v/>
      </c>
      <c r="AL41" s="64" t="str">
        <f t="shared" si="55"/>
        <v/>
      </c>
      <c r="AM41" s="64" t="str">
        <f t="shared" si="56"/>
        <v/>
      </c>
      <c r="AN41" s="64" t="str">
        <f t="shared" si="57"/>
        <v/>
      </c>
    </row>
    <row r="42" spans="3:40" ht="24.5" thickTop="1" thickBot="1" x14ac:dyDescent="0.55000000000000004">
      <c r="C42" s="51"/>
      <c r="D42" s="52"/>
      <c r="E42" s="52"/>
      <c r="F42" s="53"/>
      <c r="G42" s="53"/>
      <c r="H42" s="52"/>
      <c r="I42" s="52"/>
      <c r="J42" s="54"/>
      <c r="K42" s="54"/>
      <c r="L42" s="55" t="str">
        <f t="shared" si="29"/>
        <v/>
      </c>
      <c r="M42" s="56" t="str">
        <f t="shared" si="30"/>
        <v/>
      </c>
      <c r="N42" s="57" t="str">
        <f t="shared" si="31"/>
        <v/>
      </c>
      <c r="O42" s="58" t="str">
        <f t="shared" si="32"/>
        <v/>
      </c>
      <c r="P42" s="59" t="str">
        <f t="shared" si="33"/>
        <v/>
      </c>
      <c r="Q42" s="60" t="str">
        <f t="shared" si="34"/>
        <v/>
      </c>
      <c r="R42" s="61" t="str">
        <f t="shared" si="35"/>
        <v/>
      </c>
      <c r="S42" s="56" t="str">
        <f t="shared" si="36"/>
        <v/>
      </c>
      <c r="T42" s="62" t="str">
        <f t="shared" si="37"/>
        <v/>
      </c>
      <c r="U42" s="63" t="str">
        <f t="shared" si="38"/>
        <v/>
      </c>
      <c r="V42" s="64" t="str">
        <f t="shared" si="39"/>
        <v/>
      </c>
      <c r="W42" s="65" t="str">
        <f t="shared" si="40"/>
        <v/>
      </c>
      <c r="X42" s="64" t="str">
        <f t="shared" si="41"/>
        <v/>
      </c>
      <c r="Y42" s="64" t="str">
        <f t="shared" si="42"/>
        <v/>
      </c>
      <c r="Z42" s="56" t="str">
        <f t="shared" si="43"/>
        <v/>
      </c>
      <c r="AA42" s="66" t="str">
        <f t="shared" si="44"/>
        <v/>
      </c>
      <c r="AB42" s="57" t="str">
        <f t="shared" si="45"/>
        <v/>
      </c>
      <c r="AC42" s="67" t="str">
        <f t="shared" si="46"/>
        <v/>
      </c>
      <c r="AD42" s="59" t="str">
        <f t="shared" si="47"/>
        <v/>
      </c>
      <c r="AE42" s="68" t="str">
        <f t="shared" si="48"/>
        <v/>
      </c>
      <c r="AF42" s="61" t="str">
        <f t="shared" si="49"/>
        <v/>
      </c>
      <c r="AG42" s="61" t="str">
        <f t="shared" si="50"/>
        <v/>
      </c>
      <c r="AH42" s="69" t="str">
        <f t="shared" si="51"/>
        <v/>
      </c>
      <c r="AI42" s="70" t="str">
        <f t="shared" si="52"/>
        <v/>
      </c>
      <c r="AJ42" s="64" t="str">
        <f t="shared" si="53"/>
        <v/>
      </c>
      <c r="AK42" s="64" t="str">
        <f t="shared" si="54"/>
        <v/>
      </c>
      <c r="AL42" s="64" t="str">
        <f t="shared" si="55"/>
        <v/>
      </c>
      <c r="AM42" s="64" t="str">
        <f t="shared" si="56"/>
        <v/>
      </c>
      <c r="AN42" s="64" t="str">
        <f t="shared" si="57"/>
        <v/>
      </c>
    </row>
    <row r="43" spans="3:40" ht="24.5" thickTop="1" thickBot="1" x14ac:dyDescent="0.55000000000000004">
      <c r="C43" s="51"/>
      <c r="D43" s="52"/>
      <c r="E43" s="52"/>
      <c r="F43" s="53"/>
      <c r="G43" s="53"/>
      <c r="H43" s="52"/>
      <c r="I43" s="52"/>
      <c r="J43" s="54"/>
      <c r="K43" s="54"/>
      <c r="L43" s="55" t="str">
        <f t="shared" si="29"/>
        <v/>
      </c>
      <c r="M43" s="56" t="str">
        <f t="shared" si="30"/>
        <v/>
      </c>
      <c r="N43" s="57" t="str">
        <f t="shared" si="31"/>
        <v/>
      </c>
      <c r="O43" s="58" t="str">
        <f t="shared" si="32"/>
        <v/>
      </c>
      <c r="P43" s="59" t="str">
        <f t="shared" si="33"/>
        <v/>
      </c>
      <c r="Q43" s="60" t="str">
        <f t="shared" si="34"/>
        <v/>
      </c>
      <c r="R43" s="61" t="str">
        <f t="shared" si="35"/>
        <v/>
      </c>
      <c r="S43" s="56" t="str">
        <f t="shared" si="36"/>
        <v/>
      </c>
      <c r="T43" s="62" t="str">
        <f t="shared" si="37"/>
        <v/>
      </c>
      <c r="U43" s="63" t="str">
        <f t="shared" si="38"/>
        <v/>
      </c>
      <c r="V43" s="64" t="str">
        <f t="shared" si="39"/>
        <v/>
      </c>
      <c r="W43" s="65" t="str">
        <f t="shared" si="40"/>
        <v/>
      </c>
      <c r="X43" s="64" t="str">
        <f t="shared" si="41"/>
        <v/>
      </c>
      <c r="Y43" s="64" t="str">
        <f t="shared" si="42"/>
        <v/>
      </c>
      <c r="Z43" s="56" t="str">
        <f t="shared" si="43"/>
        <v/>
      </c>
      <c r="AA43" s="66" t="str">
        <f t="shared" si="44"/>
        <v/>
      </c>
      <c r="AB43" s="57" t="str">
        <f t="shared" si="45"/>
        <v/>
      </c>
      <c r="AC43" s="67" t="str">
        <f t="shared" si="46"/>
        <v/>
      </c>
      <c r="AD43" s="59" t="str">
        <f t="shared" si="47"/>
        <v/>
      </c>
      <c r="AE43" s="68" t="str">
        <f t="shared" si="48"/>
        <v/>
      </c>
      <c r="AF43" s="61" t="str">
        <f t="shared" si="49"/>
        <v/>
      </c>
      <c r="AG43" s="61" t="str">
        <f t="shared" si="50"/>
        <v/>
      </c>
      <c r="AH43" s="69" t="str">
        <f t="shared" si="51"/>
        <v/>
      </c>
      <c r="AI43" s="70" t="str">
        <f t="shared" si="52"/>
        <v/>
      </c>
      <c r="AJ43" s="64" t="str">
        <f t="shared" si="53"/>
        <v/>
      </c>
      <c r="AK43" s="64" t="str">
        <f t="shared" si="54"/>
        <v/>
      </c>
      <c r="AL43" s="64" t="str">
        <f t="shared" si="55"/>
        <v/>
      </c>
      <c r="AM43" s="64" t="str">
        <f t="shared" si="56"/>
        <v/>
      </c>
      <c r="AN43" s="64" t="str">
        <f t="shared" si="57"/>
        <v/>
      </c>
    </row>
    <row r="44" spans="3:40" ht="24.5" thickTop="1" thickBot="1" x14ac:dyDescent="0.55000000000000004">
      <c r="C44" s="51"/>
      <c r="D44" s="52"/>
      <c r="E44" s="52"/>
      <c r="F44" s="53"/>
      <c r="G44" s="53"/>
      <c r="H44" s="52"/>
      <c r="I44" s="52"/>
      <c r="J44" s="54"/>
      <c r="K44" s="54"/>
      <c r="L44" s="55" t="str">
        <f t="shared" si="29"/>
        <v/>
      </c>
      <c r="M44" s="56" t="str">
        <f t="shared" si="30"/>
        <v/>
      </c>
      <c r="N44" s="57" t="str">
        <f t="shared" si="31"/>
        <v/>
      </c>
      <c r="O44" s="58" t="str">
        <f t="shared" si="32"/>
        <v/>
      </c>
      <c r="P44" s="59" t="str">
        <f t="shared" si="33"/>
        <v/>
      </c>
      <c r="Q44" s="60" t="str">
        <f t="shared" si="34"/>
        <v/>
      </c>
      <c r="R44" s="61" t="str">
        <f t="shared" si="35"/>
        <v/>
      </c>
      <c r="S44" s="56" t="str">
        <f t="shared" si="36"/>
        <v/>
      </c>
      <c r="T44" s="62" t="str">
        <f t="shared" si="37"/>
        <v/>
      </c>
      <c r="U44" s="63" t="str">
        <f t="shared" si="38"/>
        <v/>
      </c>
      <c r="V44" s="64" t="str">
        <f t="shared" si="39"/>
        <v/>
      </c>
      <c r="W44" s="65" t="str">
        <f t="shared" si="40"/>
        <v/>
      </c>
      <c r="X44" s="64" t="str">
        <f t="shared" si="41"/>
        <v/>
      </c>
      <c r="Y44" s="64" t="str">
        <f t="shared" si="42"/>
        <v/>
      </c>
      <c r="Z44" s="56" t="str">
        <f t="shared" si="43"/>
        <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3:40" ht="24.5" thickTop="1" thickBot="1" x14ac:dyDescent="0.55000000000000004">
      <c r="C45" s="51"/>
      <c r="D45" s="52"/>
      <c r="E45" s="52"/>
      <c r="F45" s="53"/>
      <c r="G45" s="53"/>
      <c r="H45" s="52"/>
      <c r="I45" s="52"/>
      <c r="J45" s="54"/>
      <c r="K45" s="54"/>
      <c r="L45" s="55" t="str">
        <f t="shared" si="0"/>
        <v/>
      </c>
      <c r="M45" s="56" t="str">
        <f t="shared" si="1"/>
        <v/>
      </c>
      <c r="N45" s="57" t="str">
        <f t="shared" si="2"/>
        <v/>
      </c>
      <c r="O45" s="58" t="str">
        <f t="shared" si="3"/>
        <v/>
      </c>
      <c r="P45" s="59" t="str">
        <f t="shared" si="4"/>
        <v/>
      </c>
      <c r="Q45" s="60" t="str">
        <f t="shared" si="5"/>
        <v/>
      </c>
      <c r="R45" s="61" t="str">
        <f t="shared" si="6"/>
        <v/>
      </c>
      <c r="S45" s="56" t="str">
        <f t="shared" si="7"/>
        <v/>
      </c>
      <c r="T45" s="62" t="str">
        <f t="shared" si="8"/>
        <v/>
      </c>
      <c r="U45" s="63" t="str">
        <f t="shared" si="9"/>
        <v/>
      </c>
      <c r="V45" s="64" t="str">
        <f t="shared" si="10"/>
        <v/>
      </c>
      <c r="W45" s="65" t="str">
        <f t="shared" si="11"/>
        <v/>
      </c>
      <c r="X45" s="64" t="str">
        <f t="shared" si="12"/>
        <v/>
      </c>
      <c r="Y45" s="64" t="str">
        <f t="shared" si="13"/>
        <v/>
      </c>
      <c r="Z45" s="56" t="str">
        <f t="shared" si="14"/>
        <v/>
      </c>
      <c r="AA45" s="66" t="str">
        <f t="shared" si="15"/>
        <v/>
      </c>
      <c r="AB45" s="57" t="str">
        <f t="shared" si="16"/>
        <v/>
      </c>
      <c r="AC45" s="67" t="str">
        <f t="shared" si="17"/>
        <v/>
      </c>
      <c r="AD45" s="59" t="str">
        <f t="shared" si="18"/>
        <v/>
      </c>
      <c r="AE45" s="68" t="str">
        <f t="shared" si="19"/>
        <v/>
      </c>
      <c r="AF45" s="61" t="str">
        <f t="shared" si="20"/>
        <v/>
      </c>
      <c r="AG45" s="61" t="str">
        <f t="shared" si="21"/>
        <v/>
      </c>
      <c r="AH45" s="69" t="str">
        <f t="shared" si="22"/>
        <v/>
      </c>
      <c r="AI45" s="70" t="str">
        <f t="shared" si="23"/>
        <v/>
      </c>
      <c r="AJ45" s="64" t="str">
        <f t="shared" si="24"/>
        <v/>
      </c>
      <c r="AK45" s="64" t="str">
        <f t="shared" si="25"/>
        <v/>
      </c>
      <c r="AL45" s="64" t="str">
        <f t="shared" si="26"/>
        <v/>
      </c>
      <c r="AM45" s="64" t="str">
        <f t="shared" si="27"/>
        <v/>
      </c>
      <c r="AN45" s="64" t="str">
        <f t="shared" si="28"/>
        <v/>
      </c>
    </row>
    <row r="46" spans="3:40" ht="24.5" thickTop="1" thickBot="1" x14ac:dyDescent="0.55000000000000004">
      <c r="C46" s="51"/>
      <c r="D46" s="52"/>
      <c r="E46" s="52"/>
      <c r="F46" s="53"/>
      <c r="G46" s="53"/>
      <c r="H46" s="52"/>
      <c r="I46" s="52"/>
      <c r="J46" s="54"/>
      <c r="K46" s="54"/>
      <c r="L46" s="55" t="str">
        <f>IF(C46="","",_xlfn.CONCAT("            { line: ","""",C46,", ",M46:AN46,""", sC: ","""",B46,"""},"))</f>
        <v/>
      </c>
      <c r="M46" s="56" t="str">
        <f t="shared" si="1"/>
        <v/>
      </c>
      <c r="N46" s="57" t="str">
        <f t="shared" si="2"/>
        <v/>
      </c>
      <c r="O46" s="58" t="str">
        <f t="shared" si="3"/>
        <v/>
      </c>
      <c r="P46" s="59" t="str">
        <f t="shared" si="4"/>
        <v/>
      </c>
      <c r="Q46" s="60" t="str">
        <f t="shared" si="5"/>
        <v/>
      </c>
      <c r="R46" s="61" t="str">
        <f t="shared" si="6"/>
        <v/>
      </c>
      <c r="S46" s="56" t="str">
        <f t="shared" si="7"/>
        <v/>
      </c>
      <c r="T46" s="62" t="str">
        <f t="shared" si="8"/>
        <v/>
      </c>
      <c r="U46" s="63" t="str">
        <f t="shared" si="9"/>
        <v/>
      </c>
      <c r="V46" s="64" t="str">
        <f t="shared" si="10"/>
        <v/>
      </c>
      <c r="W46" s="65" t="str">
        <f t="shared" si="11"/>
        <v/>
      </c>
      <c r="X46" s="64" t="str">
        <f t="shared" si="12"/>
        <v/>
      </c>
      <c r="Y46" s="64" t="str">
        <f t="shared" si="13"/>
        <v/>
      </c>
      <c r="Z46" s="56" t="str">
        <f t="shared" si="14"/>
        <v/>
      </c>
      <c r="AA46" s="66" t="str">
        <f t="shared" si="15"/>
        <v/>
      </c>
      <c r="AB46" s="57" t="str">
        <f t="shared" si="16"/>
        <v/>
      </c>
      <c r="AC46" s="67" t="str">
        <f t="shared" si="17"/>
        <v/>
      </c>
      <c r="AD46" s="59" t="str">
        <f t="shared" si="18"/>
        <v/>
      </c>
      <c r="AE46" s="68" t="str">
        <f t="shared" si="19"/>
        <v/>
      </c>
      <c r="AF46" s="61" t="str">
        <f t="shared" si="20"/>
        <v/>
      </c>
      <c r="AG46" s="61" t="str">
        <f t="shared" si="21"/>
        <v/>
      </c>
      <c r="AH46" s="69" t="str">
        <f t="shared" si="22"/>
        <v/>
      </c>
      <c r="AI46" s="70" t="str">
        <f t="shared" si="23"/>
        <v/>
      </c>
      <c r="AJ46" s="64" t="str">
        <f t="shared" si="24"/>
        <v/>
      </c>
      <c r="AK46" s="64" t="str">
        <f t="shared" si="25"/>
        <v/>
      </c>
      <c r="AL46" s="64" t="str">
        <f t="shared" si="26"/>
        <v/>
      </c>
      <c r="AM46" s="64" t="str">
        <f t="shared" si="27"/>
        <v/>
      </c>
      <c r="AN46" s="64" t="str">
        <f t="shared" si="28"/>
        <v/>
      </c>
    </row>
    <row r="47" spans="3:40" ht="24.5" thickTop="1" thickBot="1" x14ac:dyDescent="0.55000000000000004">
      <c r="C47" s="51"/>
      <c r="D47" s="52"/>
      <c r="E47" s="52"/>
      <c r="F47" s="53"/>
      <c r="G47" s="53"/>
      <c r="H47" s="52"/>
      <c r="I47" s="52"/>
      <c r="J47" s="54"/>
      <c r="K47" s="54"/>
      <c r="L47" s="55" t="str">
        <f>IF(C47="","",_xlfn.CONCAT("            { line: ","""",C47,", ",M47:AN47,""", sC: ","""",B47,"""},"))</f>
        <v/>
      </c>
      <c r="M47" s="56" t="str">
        <f t="shared" si="1"/>
        <v/>
      </c>
      <c r="N47" s="57" t="str">
        <f t="shared" si="2"/>
        <v/>
      </c>
      <c r="O47" s="58" t="str">
        <f t="shared" si="3"/>
        <v/>
      </c>
      <c r="P47" s="59" t="str">
        <f t="shared" si="4"/>
        <v/>
      </c>
      <c r="Q47" s="60" t="str">
        <f t="shared" si="5"/>
        <v/>
      </c>
      <c r="R47" s="61" t="str">
        <f t="shared" si="6"/>
        <v/>
      </c>
      <c r="S47" s="56" t="str">
        <f t="shared" si="7"/>
        <v/>
      </c>
      <c r="T47" s="62" t="str">
        <f t="shared" si="8"/>
        <v/>
      </c>
      <c r="U47" s="63" t="str">
        <f t="shared" si="9"/>
        <v/>
      </c>
      <c r="V47" s="64" t="str">
        <f t="shared" si="10"/>
        <v/>
      </c>
      <c r="W47" s="65" t="str">
        <f t="shared" si="11"/>
        <v/>
      </c>
      <c r="X47" s="64" t="str">
        <f t="shared" si="12"/>
        <v/>
      </c>
      <c r="Y47" s="64" t="str">
        <f t="shared" si="13"/>
        <v/>
      </c>
      <c r="Z47" s="56" t="str">
        <f t="shared" si="14"/>
        <v/>
      </c>
      <c r="AA47" s="66" t="str">
        <f t="shared" si="15"/>
        <v/>
      </c>
      <c r="AB47" s="57" t="str">
        <f t="shared" si="16"/>
        <v/>
      </c>
      <c r="AC47" s="67" t="str">
        <f t="shared" si="17"/>
        <v/>
      </c>
      <c r="AD47" s="59" t="str">
        <f t="shared" si="18"/>
        <v/>
      </c>
      <c r="AE47" s="68" t="str">
        <f t="shared" si="19"/>
        <v/>
      </c>
      <c r="AF47" s="61" t="str">
        <f t="shared" si="20"/>
        <v/>
      </c>
      <c r="AG47" s="61" t="str">
        <f t="shared" si="21"/>
        <v/>
      </c>
      <c r="AH47" s="69" t="str">
        <f t="shared" si="22"/>
        <v/>
      </c>
      <c r="AI47" s="70" t="str">
        <f t="shared" si="23"/>
        <v/>
      </c>
      <c r="AJ47" s="64" t="str">
        <f t="shared" si="24"/>
        <v/>
      </c>
      <c r="AK47" s="64" t="str">
        <f t="shared" si="25"/>
        <v/>
      </c>
      <c r="AL47" s="64" t="str">
        <f t="shared" si="26"/>
        <v/>
      </c>
      <c r="AM47" s="64" t="str">
        <f t="shared" si="27"/>
        <v/>
      </c>
      <c r="AN47" s="64" t="str">
        <f t="shared" si="28"/>
        <v/>
      </c>
    </row>
    <row r="48" spans="3:40" ht="24.5" thickTop="1" thickBot="1" x14ac:dyDescent="0.55000000000000004">
      <c r="C48" s="51"/>
      <c r="D48" s="52"/>
      <c r="E48" s="52"/>
      <c r="F48" s="53"/>
      <c r="G48" s="53"/>
      <c r="H48" s="52"/>
      <c r="I48" s="52"/>
      <c r="J48" s="54"/>
      <c r="K48" s="54"/>
      <c r="L48" s="55" t="str">
        <f t="shared" ref="L48:L59" si="58">IF(C48="","",_xlfn.CONCAT("            { line: ","""",C48,", ",M48:AN48,""", sC: ","""",B48,"""},"))</f>
        <v/>
      </c>
      <c r="M48" s="56" t="str">
        <f t="shared" si="1"/>
        <v/>
      </c>
      <c r="N48" s="57" t="str">
        <f t="shared" si="2"/>
        <v/>
      </c>
      <c r="O48" s="58" t="str">
        <f t="shared" si="3"/>
        <v/>
      </c>
      <c r="P48" s="59" t="str">
        <f t="shared" si="4"/>
        <v/>
      </c>
      <c r="Q48" s="60" t="str">
        <f t="shared" si="5"/>
        <v/>
      </c>
      <c r="R48" s="61" t="str">
        <f t="shared" si="6"/>
        <v/>
      </c>
      <c r="S48" s="56" t="str">
        <f t="shared" si="7"/>
        <v/>
      </c>
      <c r="T48" s="62" t="str">
        <f t="shared" si="8"/>
        <v/>
      </c>
      <c r="U48" s="63" t="str">
        <f t="shared" si="9"/>
        <v/>
      </c>
      <c r="V48" s="64" t="str">
        <f t="shared" si="10"/>
        <v/>
      </c>
      <c r="W48" s="65" t="str">
        <f t="shared" si="11"/>
        <v/>
      </c>
      <c r="X48" s="64" t="str">
        <f t="shared" si="12"/>
        <v/>
      </c>
      <c r="Y48" s="64" t="str">
        <f t="shared" si="13"/>
        <v/>
      </c>
      <c r="Z48" s="56" t="str">
        <f t="shared" si="14"/>
        <v/>
      </c>
      <c r="AA48" s="66" t="str">
        <f t="shared" si="15"/>
        <v/>
      </c>
      <c r="AB48" s="57" t="str">
        <f t="shared" si="16"/>
        <v/>
      </c>
      <c r="AC48" s="67" t="str">
        <f t="shared" si="17"/>
        <v/>
      </c>
      <c r="AD48" s="59" t="str">
        <f t="shared" si="18"/>
        <v/>
      </c>
      <c r="AE48" s="68" t="str">
        <f t="shared" si="19"/>
        <v/>
      </c>
      <c r="AF48" s="61" t="str">
        <f t="shared" si="20"/>
        <v/>
      </c>
      <c r="AG48" s="61" t="str">
        <f t="shared" si="21"/>
        <v/>
      </c>
      <c r="AH48" s="69" t="str">
        <f t="shared" si="22"/>
        <v/>
      </c>
      <c r="AI48" s="70" t="str">
        <f t="shared" si="23"/>
        <v/>
      </c>
      <c r="AJ48" s="64" t="str">
        <f t="shared" si="24"/>
        <v/>
      </c>
      <c r="AK48" s="64" t="str">
        <f t="shared" si="25"/>
        <v/>
      </c>
      <c r="AL48" s="64" t="str">
        <f t="shared" si="26"/>
        <v/>
      </c>
      <c r="AM48" s="64" t="str">
        <f t="shared" si="27"/>
        <v/>
      </c>
      <c r="AN48" s="64" t="str">
        <f t="shared" si="28"/>
        <v/>
      </c>
    </row>
    <row r="49" spans="1:40" ht="24.5" thickTop="1" thickBot="1" x14ac:dyDescent="0.55000000000000004">
      <c r="C49" s="51"/>
      <c r="D49" s="52"/>
      <c r="E49" s="52"/>
      <c r="F49" s="53"/>
      <c r="G49" s="53"/>
      <c r="H49" s="52"/>
      <c r="I49" s="52"/>
      <c r="J49" s="54"/>
      <c r="K49" s="54"/>
      <c r="L49" s="55" t="str">
        <f t="shared" si="58"/>
        <v/>
      </c>
      <c r="M49" s="56" t="str">
        <f>IF(N49="","","(")</f>
        <v/>
      </c>
      <c r="N49" s="57" t="str">
        <f>IF(D49="","",D49)</f>
        <v/>
      </c>
      <c r="O49" s="58" t="str">
        <f>IF(N49="","",",")</f>
        <v/>
      </c>
      <c r="P49" s="59" t="str">
        <f>IF(E49="","",E49)</f>
        <v/>
      </c>
      <c r="Q49" s="60" t="str">
        <f>IF(N49="","",",")</f>
        <v/>
      </c>
      <c r="R49" s="61" t="str">
        <f>IF(N49="","",15)</f>
        <v/>
      </c>
      <c r="S49" s="56" t="str">
        <f>IF(N49="","",")")</f>
        <v/>
      </c>
      <c r="T49" s="62" t="str">
        <f>IF(U49="","","(")</f>
        <v/>
      </c>
      <c r="U49" s="63" t="str">
        <f>IF(F49="","",F49)</f>
        <v/>
      </c>
      <c r="V49" s="64" t="str">
        <f>IF(U49="","",",")</f>
        <v/>
      </c>
      <c r="W49" s="65" t="str">
        <f>IF(G49="","",G49)</f>
        <v/>
      </c>
      <c r="X49" s="64" t="str">
        <f>IF(U49="","",",")</f>
        <v/>
      </c>
      <c r="Y49" s="64" t="str">
        <f>IF(U49="","",250)</f>
        <v/>
      </c>
      <c r="Z49" s="56" t="str">
        <f>IF(U49="","",")")</f>
        <v/>
      </c>
      <c r="AA49" s="66" t="str">
        <f>IF(AB49="","","(")</f>
        <v/>
      </c>
      <c r="AB49" s="57" t="str">
        <f>IF(H49="","",H49)</f>
        <v/>
      </c>
      <c r="AC49" s="67" t="str">
        <f>IF(AB49="","",",")</f>
        <v/>
      </c>
      <c r="AD49" s="59" t="str">
        <f>IF(I49="","",I49)</f>
        <v/>
      </c>
      <c r="AE49" s="68" t="str">
        <f>IF(AB49="","",",")</f>
        <v/>
      </c>
      <c r="AF49" s="61" t="str">
        <f>IF(AB49="","",350)</f>
        <v/>
      </c>
      <c r="AG49" s="61" t="str">
        <f>IF(AB49="","",")")</f>
        <v/>
      </c>
      <c r="AH49" s="69" t="str">
        <f>IF(AI49="","","(")</f>
        <v/>
      </c>
      <c r="AI49" s="70" t="str">
        <f>IF(J49="","",J49)</f>
        <v/>
      </c>
      <c r="AJ49" s="64" t="str">
        <f>IF(AI49="","",",")</f>
        <v/>
      </c>
      <c r="AK49" s="64" t="str">
        <f>IF(K49="","",K49)</f>
        <v/>
      </c>
      <c r="AL49" s="64" t="str">
        <f>IF(AI49="","",",")</f>
        <v/>
      </c>
      <c r="AM49" s="64" t="str">
        <f>IF(AI49="","",450)</f>
        <v/>
      </c>
      <c r="AN49" s="64" t="str">
        <f>IF(AI49="","",")")</f>
        <v/>
      </c>
    </row>
    <row r="50" spans="1:40" ht="24.5" thickTop="1" thickBot="1" x14ac:dyDescent="0.55000000000000004">
      <c r="C50" s="51"/>
      <c r="D50" s="52"/>
      <c r="E50" s="52"/>
      <c r="F50" s="53"/>
      <c r="G50" s="53"/>
      <c r="H50" s="52"/>
      <c r="I50" s="52"/>
      <c r="J50" s="54"/>
      <c r="K50" s="54"/>
      <c r="L50" s="55" t="str">
        <f t="shared" si="58"/>
        <v/>
      </c>
      <c r="M50" s="56" t="str">
        <f>IF(N50="","","(")</f>
        <v/>
      </c>
      <c r="N50" s="57" t="str">
        <f>IF(D50="","",D50)</f>
        <v/>
      </c>
      <c r="O50" s="58" t="str">
        <f>IF(N50="","",",")</f>
        <v/>
      </c>
      <c r="P50" s="59" t="str">
        <f>IF(E50="","",E50)</f>
        <v/>
      </c>
      <c r="Q50" s="60" t="str">
        <f>IF(N50="","",",")</f>
        <v/>
      </c>
      <c r="R50" s="61" t="str">
        <f>IF(N50="","",15)</f>
        <v/>
      </c>
      <c r="S50" s="56" t="str">
        <f>IF(N50="","",")")</f>
        <v/>
      </c>
      <c r="T50" s="62" t="str">
        <f>IF(U50="","","(")</f>
        <v/>
      </c>
      <c r="U50" s="63" t="str">
        <f>IF(F50="","",F50)</f>
        <v/>
      </c>
      <c r="V50" s="64" t="str">
        <f>IF(U50="","",",")</f>
        <v/>
      </c>
      <c r="W50" s="65" t="str">
        <f>IF(G50="","",G50)</f>
        <v/>
      </c>
      <c r="X50" s="64" t="str">
        <f>IF(U50="","",",")</f>
        <v/>
      </c>
      <c r="Y50" s="64" t="str">
        <f>IF(U50="","",250)</f>
        <v/>
      </c>
      <c r="Z50" s="56" t="str">
        <f>IF(U50="","",")")</f>
        <v/>
      </c>
      <c r="AA50" s="66" t="str">
        <f>IF(AB50="","","(")</f>
        <v/>
      </c>
      <c r="AB50" s="57" t="str">
        <f>IF(H50="","",H50)</f>
        <v/>
      </c>
      <c r="AC50" s="67" t="str">
        <f>IF(AB50="","",",")</f>
        <v/>
      </c>
      <c r="AD50" s="59" t="str">
        <f>IF(I50="","",I50)</f>
        <v/>
      </c>
      <c r="AE50" s="68" t="str">
        <f>IF(AB50="","",",")</f>
        <v/>
      </c>
      <c r="AF50" s="61" t="str">
        <f>IF(AB50="","",350)</f>
        <v/>
      </c>
      <c r="AG50" s="61" t="str">
        <f>IF(AB50="","",")")</f>
        <v/>
      </c>
      <c r="AH50" s="69" t="str">
        <f>IF(AI50="","","(")</f>
        <v/>
      </c>
      <c r="AI50" s="70" t="str">
        <f>IF(J50="","",J50)</f>
        <v/>
      </c>
      <c r="AJ50" s="64" t="str">
        <f>IF(AI50="","",",")</f>
        <v/>
      </c>
      <c r="AK50" s="64" t="str">
        <f>IF(K50="","",K50)</f>
        <v/>
      </c>
      <c r="AL50" s="64" t="str">
        <f>IF(AI50="","",",")</f>
        <v/>
      </c>
      <c r="AM50" s="64" t="str">
        <f>IF(AI50="","",450)</f>
        <v/>
      </c>
      <c r="AN50" s="64" t="str">
        <f>IF(AI50="","",")")</f>
        <v/>
      </c>
    </row>
    <row r="51" spans="1:40" ht="24.5" thickTop="1" thickBot="1" x14ac:dyDescent="0.55000000000000004">
      <c r="C51" s="51"/>
      <c r="D51" s="52"/>
      <c r="E51" s="52"/>
      <c r="F51" s="53"/>
      <c r="G51" s="53"/>
      <c r="H51" s="52"/>
      <c r="I51" s="52"/>
      <c r="J51" s="54"/>
      <c r="K51" s="54"/>
      <c r="L51" s="55" t="str">
        <f t="shared" si="58"/>
        <v/>
      </c>
      <c r="M51" s="56" t="str">
        <f>IF(N51="","","(")</f>
        <v/>
      </c>
      <c r="N51" s="57" t="str">
        <f>IF(D51="","",D51)</f>
        <v/>
      </c>
      <c r="O51" s="58" t="str">
        <f>IF(N51="","",",")</f>
        <v/>
      </c>
      <c r="P51" s="59" t="str">
        <f>IF(E51="","",E51)</f>
        <v/>
      </c>
      <c r="Q51" s="60" t="str">
        <f>IF(N51="","",",")</f>
        <v/>
      </c>
      <c r="R51" s="61" t="str">
        <f>IF(N51="","",15)</f>
        <v/>
      </c>
      <c r="S51" s="56" t="str">
        <f>IF(N51="","",")")</f>
        <v/>
      </c>
      <c r="T51" s="62" t="str">
        <f>IF(U51="","","(")</f>
        <v/>
      </c>
      <c r="U51" s="63" t="str">
        <f>IF(F51="","",F51)</f>
        <v/>
      </c>
      <c r="V51" s="64" t="str">
        <f>IF(U51="","",",")</f>
        <v/>
      </c>
      <c r="W51" s="65" t="str">
        <f>IF(G51="","",G51)</f>
        <v/>
      </c>
      <c r="X51" s="64" t="str">
        <f>IF(U51="","",",")</f>
        <v/>
      </c>
      <c r="Y51" s="64" t="str">
        <f>IF(U51="","",250)</f>
        <v/>
      </c>
      <c r="Z51" s="56" t="str">
        <f>IF(U51="","",")")</f>
        <v/>
      </c>
      <c r="AA51" s="66" t="str">
        <f>IF(AB51="","","(")</f>
        <v/>
      </c>
      <c r="AB51" s="57" t="str">
        <f>IF(H51="","",H51)</f>
        <v/>
      </c>
      <c r="AC51" s="67" t="str">
        <f>IF(AB51="","",",")</f>
        <v/>
      </c>
      <c r="AD51" s="59" t="str">
        <f>IF(I51="","",I51)</f>
        <v/>
      </c>
      <c r="AE51" s="68" t="str">
        <f>IF(AB51="","",",")</f>
        <v/>
      </c>
      <c r="AF51" s="61" t="str">
        <f>IF(AB51="","",350)</f>
        <v/>
      </c>
      <c r="AG51" s="61" t="str">
        <f>IF(AB51="","",")")</f>
        <v/>
      </c>
      <c r="AH51" s="69" t="str">
        <f>IF(AI51="","","(")</f>
        <v/>
      </c>
      <c r="AI51" s="70" t="str">
        <f>IF(J51="","",J51)</f>
        <v/>
      </c>
      <c r="AJ51" s="64" t="str">
        <f>IF(AI51="","",",")</f>
        <v/>
      </c>
      <c r="AK51" s="64" t="str">
        <f>IF(K51="","",K51)</f>
        <v/>
      </c>
      <c r="AL51" s="64" t="str">
        <f>IF(AI51="","",",")</f>
        <v/>
      </c>
      <c r="AM51" s="64" t="str">
        <f>IF(AI51="","",450)</f>
        <v/>
      </c>
      <c r="AN51" s="64" t="str">
        <f>IF(AI51="","",")")</f>
        <v/>
      </c>
    </row>
    <row r="52" spans="1:40" ht="24.5" thickTop="1" thickBot="1" x14ac:dyDescent="0.55000000000000004">
      <c r="C52" s="51"/>
      <c r="D52" s="52"/>
      <c r="E52" s="52"/>
      <c r="F52" s="53"/>
      <c r="G52" s="53"/>
      <c r="H52" s="52"/>
      <c r="I52" s="52"/>
      <c r="J52" s="54"/>
      <c r="K52" s="54"/>
      <c r="L52" s="55" t="str">
        <f t="shared" si="58"/>
        <v/>
      </c>
      <c r="M52" s="56" t="str">
        <f>IF(N52="","","(")</f>
        <v/>
      </c>
      <c r="N52" s="57" t="str">
        <f>IF(D52="","",D52)</f>
        <v/>
      </c>
      <c r="O52" s="58" t="str">
        <f>IF(N52="","",",")</f>
        <v/>
      </c>
      <c r="P52" s="59" t="str">
        <f>IF(E52="","",E52)</f>
        <v/>
      </c>
      <c r="Q52" s="60" t="str">
        <f>IF(N52="","",",")</f>
        <v/>
      </c>
      <c r="R52" s="61" t="str">
        <f>IF(N52="","",15)</f>
        <v/>
      </c>
      <c r="S52" s="56" t="str">
        <f>IF(N52="","",")")</f>
        <v/>
      </c>
      <c r="T52" s="62" t="str">
        <f>IF(U52="","","(")</f>
        <v/>
      </c>
      <c r="U52" s="63" t="str">
        <f>IF(F52="","",F52)</f>
        <v/>
      </c>
      <c r="V52" s="64" t="str">
        <f>IF(U52="","",",")</f>
        <v/>
      </c>
      <c r="W52" s="65" t="str">
        <f>IF(G52="","",G52)</f>
        <v/>
      </c>
      <c r="X52" s="64" t="str">
        <f>IF(U52="","",",")</f>
        <v/>
      </c>
      <c r="Y52" s="64" t="str">
        <f>IF(U52="","",250)</f>
        <v/>
      </c>
      <c r="Z52" s="56" t="str">
        <f>IF(U52="","",")")</f>
        <v/>
      </c>
      <c r="AA52" s="66" t="str">
        <f>IF(AB52="","","(")</f>
        <v/>
      </c>
      <c r="AB52" s="57" t="str">
        <f>IF(H52="","",H52)</f>
        <v/>
      </c>
      <c r="AC52" s="67" t="str">
        <f>IF(AB52="","",",")</f>
        <v/>
      </c>
      <c r="AD52" s="59" t="str">
        <f>IF(I52="","",I52)</f>
        <v/>
      </c>
      <c r="AE52" s="68" t="str">
        <f>IF(AB52="","",",")</f>
        <v/>
      </c>
      <c r="AF52" s="61" t="str">
        <f>IF(AB52="","",350)</f>
        <v/>
      </c>
      <c r="AG52" s="61" t="str">
        <f>IF(AB52="","",")")</f>
        <v/>
      </c>
      <c r="AH52" s="69" t="str">
        <f>IF(AI52="","","(")</f>
        <v/>
      </c>
      <c r="AI52" s="70" t="str">
        <f>IF(J52="","",J52)</f>
        <v/>
      </c>
      <c r="AJ52" s="64" t="str">
        <f>IF(AI52="","",",")</f>
        <v/>
      </c>
      <c r="AK52" s="64" t="str">
        <f>IF(K52="","",K52)</f>
        <v/>
      </c>
      <c r="AL52" s="64" t="str">
        <f>IF(AI52="","",",")</f>
        <v/>
      </c>
      <c r="AM52" s="64" t="str">
        <f>IF(AI52="","",450)</f>
        <v/>
      </c>
      <c r="AN52" s="64" t="str">
        <f>IF(AI52="","",")")</f>
        <v/>
      </c>
    </row>
    <row r="53" spans="1:40" ht="24.5" thickTop="1" thickBot="1" x14ac:dyDescent="0.55000000000000004">
      <c r="C53" s="51"/>
      <c r="D53" s="52"/>
      <c r="E53" s="52"/>
      <c r="F53" s="53"/>
      <c r="G53" s="53"/>
      <c r="H53" s="52"/>
      <c r="I53" s="52"/>
      <c r="J53" s="54"/>
      <c r="K53" s="54"/>
      <c r="L53" s="55" t="str">
        <f t="shared" si="58"/>
        <v/>
      </c>
      <c r="M53" s="56" t="str">
        <f>IF(N53="","","(")</f>
        <v/>
      </c>
      <c r="N53" s="57" t="str">
        <f>IF(D53="","",D53)</f>
        <v/>
      </c>
      <c r="O53" s="58" t="str">
        <f>IF(N53="","",",")</f>
        <v/>
      </c>
      <c r="P53" s="59" t="str">
        <f>IF(E53="","",E53)</f>
        <v/>
      </c>
      <c r="Q53" s="60" t="str">
        <f>IF(N53="","",",")</f>
        <v/>
      </c>
      <c r="R53" s="61" t="str">
        <f>IF(N53="","",15)</f>
        <v/>
      </c>
      <c r="S53" s="56" t="str">
        <f>IF(N53="","",")")</f>
        <v/>
      </c>
      <c r="T53" s="62" t="str">
        <f>IF(U53="","","(")</f>
        <v/>
      </c>
      <c r="U53" s="63" t="str">
        <f>IF(F53="","",F53)</f>
        <v/>
      </c>
      <c r="V53" s="64" t="str">
        <f>IF(U53="","",",")</f>
        <v/>
      </c>
      <c r="W53" s="65" t="str">
        <f>IF(G53="","",G53)</f>
        <v/>
      </c>
      <c r="X53" s="64" t="str">
        <f>IF(U53="","",",")</f>
        <v/>
      </c>
      <c r="Y53" s="64" t="str">
        <f>IF(U53="","",250)</f>
        <v/>
      </c>
      <c r="Z53" s="56" t="str">
        <f>IF(U53="","",")")</f>
        <v/>
      </c>
      <c r="AA53" s="66" t="str">
        <f>IF(AB53="","","(")</f>
        <v/>
      </c>
      <c r="AB53" s="57" t="str">
        <f>IF(H53="","",H53)</f>
        <v/>
      </c>
      <c r="AC53" s="67" t="str">
        <f>IF(AB53="","",",")</f>
        <v/>
      </c>
      <c r="AD53" s="59" t="str">
        <f>IF(I53="","",I53)</f>
        <v/>
      </c>
      <c r="AE53" s="68" t="str">
        <f>IF(AB53="","",",")</f>
        <v/>
      </c>
      <c r="AF53" s="61" t="str">
        <f>IF(AB53="","",350)</f>
        <v/>
      </c>
      <c r="AG53" s="61" t="str">
        <f>IF(AB53="","",")")</f>
        <v/>
      </c>
      <c r="AH53" s="69" t="str">
        <f>IF(AI53="","","(")</f>
        <v/>
      </c>
      <c r="AI53" s="70" t="str">
        <f>IF(J53="","",J53)</f>
        <v/>
      </c>
      <c r="AJ53" s="64" t="str">
        <f>IF(AI53="","",",")</f>
        <v/>
      </c>
      <c r="AK53" s="64" t="str">
        <f>IF(K53="","",K53)</f>
        <v/>
      </c>
      <c r="AL53" s="64" t="str">
        <f>IF(AI53="","",",")</f>
        <v/>
      </c>
      <c r="AM53" s="64" t="str">
        <f>IF(AI53="","",450)</f>
        <v/>
      </c>
      <c r="AN53" s="64" t="str">
        <f>IF(AI53="","",")")</f>
        <v/>
      </c>
    </row>
    <row r="54" spans="1:40" ht="24.5" thickTop="1" thickBot="1" x14ac:dyDescent="0.55000000000000004">
      <c r="C54" s="51"/>
      <c r="D54" s="52"/>
      <c r="E54" s="52"/>
      <c r="F54" s="53"/>
      <c r="G54" s="53"/>
      <c r="H54" s="52"/>
      <c r="I54" s="52"/>
      <c r="J54" s="54"/>
      <c r="K54" s="54"/>
      <c r="L54" s="55" t="str">
        <f t="shared" si="58"/>
        <v/>
      </c>
      <c r="M54" s="56" t="str">
        <f t="shared" si="1"/>
        <v/>
      </c>
      <c r="N54" s="57" t="str">
        <f t="shared" si="2"/>
        <v/>
      </c>
      <c r="O54" s="58" t="str">
        <f t="shared" si="3"/>
        <v/>
      </c>
      <c r="P54" s="59" t="str">
        <f t="shared" si="4"/>
        <v/>
      </c>
      <c r="Q54" s="60" t="str">
        <f t="shared" si="5"/>
        <v/>
      </c>
      <c r="R54" s="61" t="str">
        <f t="shared" si="6"/>
        <v/>
      </c>
      <c r="S54" s="56" t="str">
        <f t="shared" si="7"/>
        <v/>
      </c>
      <c r="T54" s="62" t="str">
        <f t="shared" si="8"/>
        <v/>
      </c>
      <c r="U54" s="63" t="str">
        <f t="shared" si="9"/>
        <v/>
      </c>
      <c r="V54" s="64" t="str">
        <f t="shared" si="10"/>
        <v/>
      </c>
      <c r="W54" s="65" t="str">
        <f t="shared" si="11"/>
        <v/>
      </c>
      <c r="X54" s="64" t="str">
        <f t="shared" si="12"/>
        <v/>
      </c>
      <c r="Y54" s="64" t="str">
        <f t="shared" si="13"/>
        <v/>
      </c>
      <c r="Z54" s="56" t="str">
        <f t="shared" si="14"/>
        <v/>
      </c>
      <c r="AA54" s="66" t="str">
        <f t="shared" si="15"/>
        <v/>
      </c>
      <c r="AB54" s="57" t="str">
        <f t="shared" si="16"/>
        <v/>
      </c>
      <c r="AC54" s="67" t="str">
        <f t="shared" si="17"/>
        <v/>
      </c>
      <c r="AD54" s="59" t="str">
        <f t="shared" si="18"/>
        <v/>
      </c>
      <c r="AE54" s="68" t="str">
        <f t="shared" si="19"/>
        <v/>
      </c>
      <c r="AF54" s="61" t="str">
        <f t="shared" si="20"/>
        <v/>
      </c>
      <c r="AG54" s="61" t="str">
        <f t="shared" si="21"/>
        <v/>
      </c>
      <c r="AH54" s="69" t="str">
        <f t="shared" si="22"/>
        <v/>
      </c>
      <c r="AI54" s="70" t="str">
        <f t="shared" si="23"/>
        <v/>
      </c>
      <c r="AJ54" s="64" t="str">
        <f t="shared" si="24"/>
        <v/>
      </c>
      <c r="AK54" s="64" t="str">
        <f t="shared" si="25"/>
        <v/>
      </c>
      <c r="AL54" s="64" t="str">
        <f t="shared" si="26"/>
        <v/>
      </c>
      <c r="AM54" s="64" t="str">
        <f t="shared" si="27"/>
        <v/>
      </c>
      <c r="AN54" s="64" t="str">
        <f t="shared" si="28"/>
        <v/>
      </c>
    </row>
    <row r="55" spans="1:40" ht="24.5" thickTop="1" thickBot="1" x14ac:dyDescent="0.55000000000000004">
      <c r="C55" s="51"/>
      <c r="D55" s="52"/>
      <c r="E55" s="52"/>
      <c r="F55" s="53"/>
      <c r="G55" s="53"/>
      <c r="H55" s="52"/>
      <c r="I55" s="52"/>
      <c r="J55" s="54"/>
      <c r="K55" s="54"/>
      <c r="L55" s="55" t="str">
        <f t="shared" si="58"/>
        <v/>
      </c>
      <c r="M55" s="56" t="str">
        <f t="shared" si="1"/>
        <v/>
      </c>
      <c r="N55" s="57" t="str">
        <f t="shared" si="2"/>
        <v/>
      </c>
      <c r="O55" s="58" t="str">
        <f t="shared" si="3"/>
        <v/>
      </c>
      <c r="P55" s="59" t="str">
        <f t="shared" si="4"/>
        <v/>
      </c>
      <c r="Q55" s="60" t="str">
        <f t="shared" si="5"/>
        <v/>
      </c>
      <c r="R55" s="61" t="str">
        <f t="shared" si="6"/>
        <v/>
      </c>
      <c r="S55" s="56" t="str">
        <f t="shared" si="7"/>
        <v/>
      </c>
      <c r="T55" s="62" t="str">
        <f t="shared" si="8"/>
        <v/>
      </c>
      <c r="U55" s="63" t="str">
        <f t="shared" si="9"/>
        <v/>
      </c>
      <c r="V55" s="64" t="str">
        <f t="shared" si="10"/>
        <v/>
      </c>
      <c r="W55" s="65" t="str">
        <f t="shared" si="11"/>
        <v/>
      </c>
      <c r="X55" s="64" t="str">
        <f t="shared" si="12"/>
        <v/>
      </c>
      <c r="Y55" s="64" t="str">
        <f t="shared" si="13"/>
        <v/>
      </c>
      <c r="Z55" s="56" t="str">
        <f t="shared" si="14"/>
        <v/>
      </c>
      <c r="AA55" s="66" t="str">
        <f t="shared" si="15"/>
        <v/>
      </c>
      <c r="AB55" s="57" t="str">
        <f t="shared" si="16"/>
        <v/>
      </c>
      <c r="AC55" s="67" t="str">
        <f t="shared" si="17"/>
        <v/>
      </c>
      <c r="AD55" s="59" t="str">
        <f t="shared" si="18"/>
        <v/>
      </c>
      <c r="AE55" s="68" t="str">
        <f t="shared" si="19"/>
        <v/>
      </c>
      <c r="AF55" s="61" t="str">
        <f t="shared" si="20"/>
        <v/>
      </c>
      <c r="AG55" s="61" t="str">
        <f t="shared" si="21"/>
        <v/>
      </c>
      <c r="AH55" s="69" t="str">
        <f t="shared" si="22"/>
        <v/>
      </c>
      <c r="AI55" s="70" t="str">
        <f t="shared" si="23"/>
        <v/>
      </c>
      <c r="AJ55" s="64" t="str">
        <f t="shared" si="24"/>
        <v/>
      </c>
      <c r="AK55" s="64" t="str">
        <f t="shared" si="25"/>
        <v/>
      </c>
      <c r="AL55" s="64" t="str">
        <f t="shared" si="26"/>
        <v/>
      </c>
      <c r="AM55" s="64" t="str">
        <f t="shared" si="27"/>
        <v/>
      </c>
      <c r="AN55" s="64" t="str">
        <f t="shared" si="28"/>
        <v/>
      </c>
    </row>
    <row r="56" spans="1:40" ht="24.5" thickTop="1" thickBot="1" x14ac:dyDescent="0.55000000000000004">
      <c r="C56" s="51"/>
      <c r="D56" s="52"/>
      <c r="E56" s="52"/>
      <c r="F56" s="53"/>
      <c r="G56" s="53"/>
      <c r="H56" s="52"/>
      <c r="I56" s="52"/>
      <c r="J56" s="54"/>
      <c r="K56" s="54"/>
      <c r="L56" s="55" t="str">
        <f t="shared" si="58"/>
        <v/>
      </c>
      <c r="M56" s="56" t="str">
        <f t="shared" si="1"/>
        <v/>
      </c>
      <c r="N56" s="57" t="str">
        <f t="shared" si="2"/>
        <v/>
      </c>
      <c r="O56" s="58" t="str">
        <f t="shared" si="3"/>
        <v/>
      </c>
      <c r="P56" s="59" t="str">
        <f t="shared" si="4"/>
        <v/>
      </c>
      <c r="Q56" s="60" t="str">
        <f t="shared" si="5"/>
        <v/>
      </c>
      <c r="R56" s="61" t="str">
        <f t="shared" si="6"/>
        <v/>
      </c>
      <c r="S56" s="56" t="str">
        <f t="shared" si="7"/>
        <v/>
      </c>
      <c r="T56" s="62" t="str">
        <f t="shared" si="8"/>
        <v/>
      </c>
      <c r="U56" s="63" t="str">
        <f t="shared" si="9"/>
        <v/>
      </c>
      <c r="V56" s="64" t="str">
        <f t="shared" si="10"/>
        <v/>
      </c>
      <c r="W56" s="65" t="str">
        <f t="shared" si="11"/>
        <v/>
      </c>
      <c r="X56" s="64" t="str">
        <f t="shared" si="12"/>
        <v/>
      </c>
      <c r="Y56" s="64" t="str">
        <f t="shared" si="13"/>
        <v/>
      </c>
      <c r="Z56" s="56" t="str">
        <f t="shared" si="14"/>
        <v/>
      </c>
      <c r="AA56" s="66" t="str">
        <f t="shared" si="15"/>
        <v/>
      </c>
      <c r="AB56" s="57" t="str">
        <f t="shared" si="16"/>
        <v/>
      </c>
      <c r="AC56" s="67" t="str">
        <f t="shared" si="17"/>
        <v/>
      </c>
      <c r="AD56" s="59" t="str">
        <f t="shared" si="18"/>
        <v/>
      </c>
      <c r="AE56" s="68" t="str">
        <f t="shared" si="19"/>
        <v/>
      </c>
      <c r="AF56" s="61" t="str">
        <f t="shared" si="20"/>
        <v/>
      </c>
      <c r="AG56" s="61" t="str">
        <f t="shared" si="21"/>
        <v/>
      </c>
      <c r="AH56" s="69" t="str">
        <f t="shared" si="22"/>
        <v/>
      </c>
      <c r="AI56" s="70" t="str">
        <f t="shared" si="23"/>
        <v/>
      </c>
      <c r="AJ56" s="64" t="str">
        <f t="shared" si="24"/>
        <v/>
      </c>
      <c r="AK56" s="64" t="str">
        <f t="shared" si="25"/>
        <v/>
      </c>
      <c r="AL56" s="64" t="str">
        <f t="shared" si="26"/>
        <v/>
      </c>
      <c r="AM56" s="64" t="str">
        <f t="shared" si="27"/>
        <v/>
      </c>
      <c r="AN56" s="64" t="str">
        <f t="shared" si="28"/>
        <v/>
      </c>
    </row>
    <row r="57" spans="1:40" ht="24.5" thickTop="1" thickBot="1" x14ac:dyDescent="0.55000000000000004">
      <c r="C57" s="51"/>
      <c r="D57" s="52"/>
      <c r="E57" s="52"/>
      <c r="F57" s="53"/>
      <c r="G57" s="53"/>
      <c r="H57" s="52"/>
      <c r="I57" s="52"/>
      <c r="J57" s="54"/>
      <c r="K57" s="54"/>
      <c r="L57" s="55" t="str">
        <f t="shared" si="58"/>
        <v/>
      </c>
      <c r="M57" s="56" t="str">
        <f t="shared" si="1"/>
        <v/>
      </c>
      <c r="N57" s="57" t="str">
        <f t="shared" si="2"/>
        <v/>
      </c>
      <c r="O57" s="58" t="str">
        <f t="shared" si="3"/>
        <v/>
      </c>
      <c r="P57" s="59" t="str">
        <f t="shared" si="4"/>
        <v/>
      </c>
      <c r="Q57" s="60" t="str">
        <f t="shared" si="5"/>
        <v/>
      </c>
      <c r="R57" s="61" t="str">
        <f t="shared" si="6"/>
        <v/>
      </c>
      <c r="S57" s="56" t="str">
        <f t="shared" si="7"/>
        <v/>
      </c>
      <c r="T57" s="62" t="str">
        <f t="shared" si="8"/>
        <v/>
      </c>
      <c r="U57" s="63" t="str">
        <f t="shared" si="9"/>
        <v/>
      </c>
      <c r="V57" s="64" t="str">
        <f t="shared" si="10"/>
        <v/>
      </c>
      <c r="W57" s="65" t="str">
        <f t="shared" si="11"/>
        <v/>
      </c>
      <c r="X57" s="64" t="str">
        <f t="shared" si="12"/>
        <v/>
      </c>
      <c r="Y57" s="64" t="str">
        <f t="shared" si="13"/>
        <v/>
      </c>
      <c r="Z57" s="56" t="str">
        <f t="shared" si="14"/>
        <v/>
      </c>
      <c r="AA57" s="66" t="str">
        <f t="shared" si="15"/>
        <v/>
      </c>
      <c r="AB57" s="57" t="str">
        <f t="shared" si="16"/>
        <v/>
      </c>
      <c r="AC57" s="67" t="str">
        <f t="shared" si="17"/>
        <v/>
      </c>
      <c r="AD57" s="59" t="str">
        <f t="shared" si="18"/>
        <v/>
      </c>
      <c r="AE57" s="68" t="str">
        <f t="shared" si="19"/>
        <v/>
      </c>
      <c r="AF57" s="61" t="str">
        <f t="shared" si="20"/>
        <v/>
      </c>
      <c r="AG57" s="61" t="str">
        <f t="shared" si="21"/>
        <v/>
      </c>
      <c r="AH57" s="69" t="str">
        <f t="shared" si="22"/>
        <v/>
      </c>
      <c r="AI57" s="70" t="str">
        <f t="shared" si="23"/>
        <v/>
      </c>
      <c r="AJ57" s="64" t="str">
        <f t="shared" si="24"/>
        <v/>
      </c>
      <c r="AK57" s="64" t="str">
        <f t="shared" si="25"/>
        <v/>
      </c>
      <c r="AL57" s="64" t="str">
        <f t="shared" si="26"/>
        <v/>
      </c>
      <c r="AM57" s="64" t="str">
        <f t="shared" si="27"/>
        <v/>
      </c>
      <c r="AN57" s="64" t="str">
        <f t="shared" si="28"/>
        <v/>
      </c>
    </row>
    <row r="58" spans="1:40" ht="24.5" thickTop="1" thickBot="1" x14ac:dyDescent="0.55000000000000004">
      <c r="C58" s="51"/>
      <c r="D58" s="52"/>
      <c r="E58" s="52"/>
      <c r="F58" s="53"/>
      <c r="G58" s="53"/>
      <c r="H58" s="52"/>
      <c r="I58" s="52"/>
      <c r="J58" s="54"/>
      <c r="K58" s="54"/>
      <c r="L58" s="55" t="str">
        <f t="shared" si="58"/>
        <v/>
      </c>
      <c r="M58" s="56" t="str">
        <f t="shared" si="1"/>
        <v/>
      </c>
      <c r="N58" s="57" t="str">
        <f t="shared" si="2"/>
        <v/>
      </c>
      <c r="O58" s="58" t="str">
        <f t="shared" si="3"/>
        <v/>
      </c>
      <c r="P58" s="59" t="str">
        <f t="shared" si="4"/>
        <v/>
      </c>
      <c r="Q58" s="60" t="str">
        <f t="shared" si="5"/>
        <v/>
      </c>
      <c r="R58" s="61" t="str">
        <f t="shared" si="6"/>
        <v/>
      </c>
      <c r="S58" s="56" t="str">
        <f t="shared" si="7"/>
        <v/>
      </c>
      <c r="T58" s="62" t="str">
        <f t="shared" si="8"/>
        <v/>
      </c>
      <c r="U58" s="63" t="str">
        <f t="shared" si="9"/>
        <v/>
      </c>
      <c r="V58" s="64" t="str">
        <f t="shared" si="10"/>
        <v/>
      </c>
      <c r="W58" s="65" t="str">
        <f t="shared" si="11"/>
        <v/>
      </c>
      <c r="X58" s="64" t="str">
        <f t="shared" si="12"/>
        <v/>
      </c>
      <c r="Y58" s="64" t="str">
        <f t="shared" si="13"/>
        <v/>
      </c>
      <c r="Z58" s="56" t="str">
        <f t="shared" si="14"/>
        <v/>
      </c>
      <c r="AA58" s="66" t="str">
        <f t="shared" si="15"/>
        <v/>
      </c>
      <c r="AB58" s="57" t="str">
        <f t="shared" si="16"/>
        <v/>
      </c>
      <c r="AC58" s="67" t="str">
        <f t="shared" si="17"/>
        <v/>
      </c>
      <c r="AD58" s="59" t="str">
        <f t="shared" si="18"/>
        <v/>
      </c>
      <c r="AE58" s="68" t="str">
        <f t="shared" si="19"/>
        <v/>
      </c>
      <c r="AF58" s="61" t="str">
        <f t="shared" si="20"/>
        <v/>
      </c>
      <c r="AG58" s="61" t="str">
        <f t="shared" si="21"/>
        <v/>
      </c>
      <c r="AH58" s="69" t="str">
        <f t="shared" si="22"/>
        <v/>
      </c>
      <c r="AI58" s="70" t="str">
        <f t="shared" si="23"/>
        <v/>
      </c>
      <c r="AJ58" s="64" t="str">
        <f t="shared" si="24"/>
        <v/>
      </c>
      <c r="AK58" s="64" t="str">
        <f t="shared" si="25"/>
        <v/>
      </c>
      <c r="AL58" s="64" t="str">
        <f t="shared" si="26"/>
        <v/>
      </c>
      <c r="AM58" s="64" t="str">
        <f t="shared" si="27"/>
        <v/>
      </c>
      <c r="AN58" s="64" t="str">
        <f t="shared" si="28"/>
        <v/>
      </c>
    </row>
    <row r="59" spans="1:40" ht="24.5" thickTop="1" thickBot="1" x14ac:dyDescent="0.55000000000000004">
      <c r="C59" s="51"/>
      <c r="D59" s="52"/>
      <c r="E59" s="52"/>
      <c r="F59" s="71"/>
      <c r="G59" s="53"/>
      <c r="H59" s="52"/>
      <c r="I59" s="52"/>
      <c r="J59" s="72"/>
      <c r="K59" s="54"/>
      <c r="L59" s="55" t="str">
        <f t="shared" si="58"/>
        <v/>
      </c>
      <c r="M59" s="56" t="str">
        <f>IF(N59="","","(")</f>
        <v/>
      </c>
      <c r="N59" s="57" t="str">
        <f t="shared" si="2"/>
        <v/>
      </c>
      <c r="O59" s="58" t="str">
        <f>IF(N59="","",",")</f>
        <v/>
      </c>
      <c r="P59" s="59" t="str">
        <f t="shared" si="4"/>
        <v/>
      </c>
      <c r="Q59" s="60" t="str">
        <f>IF(N59="","",",")</f>
        <v/>
      </c>
      <c r="R59" s="61" t="str">
        <f>IF(N59="","",15)</f>
        <v/>
      </c>
      <c r="S59" s="56" t="str">
        <f>IF(N59="","",")")</f>
        <v/>
      </c>
      <c r="T59" s="62" t="str">
        <f>IF(U59="","","(")</f>
        <v/>
      </c>
      <c r="U59" s="63" t="str">
        <f t="shared" si="9"/>
        <v/>
      </c>
      <c r="V59" s="64" t="str">
        <f>IF(U59="","",",")</f>
        <v/>
      </c>
      <c r="W59" s="65" t="str">
        <f t="shared" si="11"/>
        <v/>
      </c>
      <c r="X59" s="64" t="str">
        <f>IF(U59="","",",")</f>
        <v/>
      </c>
      <c r="Y59" s="64" t="str">
        <f>IF(U59="","",250)</f>
        <v/>
      </c>
      <c r="Z59" s="56" t="str">
        <f>IF(U59="","",")")</f>
        <v/>
      </c>
      <c r="AA59" s="66" t="str">
        <f>IF(AB59="","","(")</f>
        <v/>
      </c>
      <c r="AB59" s="57" t="str">
        <f t="shared" si="16"/>
        <v/>
      </c>
      <c r="AC59" s="67" t="str">
        <f>IF(AB59="","",",")</f>
        <v/>
      </c>
      <c r="AD59" s="59" t="str">
        <f>IF(I59="","",I59)</f>
        <v/>
      </c>
      <c r="AE59" s="68" t="str">
        <f>IF(AB59="","",",")</f>
        <v/>
      </c>
      <c r="AF59" s="61" t="str">
        <f>IF(AB59="","",350)</f>
        <v/>
      </c>
      <c r="AG59" s="61" t="str">
        <f>IF(AB59="","",")")</f>
        <v/>
      </c>
      <c r="AH59" s="69" t="str">
        <f>IF(AI59="","","(")</f>
        <v/>
      </c>
      <c r="AI59" s="70" t="str">
        <f t="shared" si="23"/>
        <v/>
      </c>
      <c r="AJ59" s="64" t="str">
        <f>IF(AI59="","",",")</f>
        <v/>
      </c>
      <c r="AK59" s="64" t="str">
        <f>IF(K59="","",K59)</f>
        <v/>
      </c>
      <c r="AL59" s="64" t="str">
        <f>IF(AI59="","",",")</f>
        <v/>
      </c>
      <c r="AM59" s="64" t="str">
        <f>IF(AI59="","",450)</f>
        <v/>
      </c>
      <c r="AN59" s="64" t="str">
        <f>IF(AI59="","",")")</f>
        <v/>
      </c>
    </row>
    <row r="60" spans="1:40" ht="26.5" thickTop="1" thickBot="1" x14ac:dyDescent="0.55000000000000004">
      <c r="C60" s="73"/>
      <c r="D60" s="74"/>
      <c r="E60" s="74"/>
      <c r="F60" s="74"/>
      <c r="G60" s="74"/>
      <c r="H60" s="74"/>
      <c r="I60" s="74"/>
      <c r="J60" s="74"/>
      <c r="K60" s="74"/>
      <c r="L60" s="75" t="s">
        <v>997</v>
      </c>
      <c r="M60" s="56"/>
      <c r="N60" s="57"/>
      <c r="O60" s="58"/>
      <c r="P60" s="59"/>
      <c r="Q60" s="60"/>
      <c r="R60" s="61"/>
      <c r="S60" s="56"/>
      <c r="T60" s="62"/>
      <c r="U60" s="63"/>
      <c r="V60" s="64"/>
      <c r="W60" s="65"/>
      <c r="X60" s="64"/>
      <c r="Y60" s="64"/>
      <c r="Z60" s="56"/>
      <c r="AA60" s="66"/>
      <c r="AB60" s="57"/>
      <c r="AC60" s="67"/>
      <c r="AD60" s="59"/>
      <c r="AE60" s="68"/>
      <c r="AF60" s="61"/>
      <c r="AG60" s="61"/>
      <c r="AH60" s="69"/>
      <c r="AI60" s="70"/>
      <c r="AJ60" s="64"/>
      <c r="AK60" s="64"/>
      <c r="AL60" s="64"/>
      <c r="AM60" s="64"/>
      <c r="AN60" s="64"/>
    </row>
    <row r="61" spans="1:40" ht="36.5" thickTop="1" thickBot="1" x14ac:dyDescent="0.55000000000000004">
      <c r="A61" s="76"/>
      <c r="B61" s="76"/>
      <c r="C61" s="76"/>
      <c r="D61" s="77"/>
      <c r="E61" s="77"/>
      <c r="F61" s="77"/>
      <c r="G61" s="77"/>
      <c r="H61" s="77"/>
      <c r="I61" s="77"/>
      <c r="J61" s="77"/>
      <c r="K61" s="77"/>
      <c r="L61" s="50" t="s">
        <v>998</v>
      </c>
      <c r="M61" s="56" t="str">
        <f t="shared" ref="M61:M80" si="59">IF(N61="","","(")</f>
        <v/>
      </c>
      <c r="N61" s="57" t="str">
        <f t="shared" si="2"/>
        <v/>
      </c>
      <c r="O61" s="58" t="str">
        <f t="shared" ref="O61:O80" si="60">IF(N61="","",",")</f>
        <v/>
      </c>
      <c r="P61" s="59" t="str">
        <f t="shared" si="4"/>
        <v/>
      </c>
      <c r="Q61" s="60" t="str">
        <f t="shared" ref="Q61:Q80" si="61">IF(N61="","",",")</f>
        <v/>
      </c>
      <c r="R61" s="61" t="str">
        <f t="shared" ref="R61:R80" si="62">IF(N61="","",15)</f>
        <v/>
      </c>
      <c r="S61" s="56" t="str">
        <f t="shared" ref="S61:S80" si="63">IF(N61="","",")")</f>
        <v/>
      </c>
      <c r="T61" s="62" t="str">
        <f t="shared" ref="T61:T80" si="64">IF(U61="","","(")</f>
        <v/>
      </c>
      <c r="U61" s="63" t="str">
        <f t="shared" si="9"/>
        <v/>
      </c>
      <c r="V61" s="64" t="str">
        <f t="shared" ref="V61:V80" si="65">IF(U61="","",",")</f>
        <v/>
      </c>
      <c r="W61" s="65" t="str">
        <f t="shared" si="11"/>
        <v/>
      </c>
      <c r="X61" s="64" t="str">
        <f t="shared" ref="X61:X80" si="66">IF(U61="","",",")</f>
        <v/>
      </c>
      <c r="Y61" s="64" t="str">
        <f t="shared" ref="Y61:Y80" si="67">IF(U61="","",250)</f>
        <v/>
      </c>
      <c r="Z61" s="56" t="str">
        <f t="shared" ref="Z61:Z80" si="68">IF(U61="","",")")</f>
        <v/>
      </c>
      <c r="AA61" s="66" t="str">
        <f t="shared" ref="AA61:AA80" si="69">IF(AB61="","","(")</f>
        <v/>
      </c>
      <c r="AB61" s="57" t="str">
        <f t="shared" si="16"/>
        <v/>
      </c>
      <c r="AC61" s="67" t="str">
        <f t="shared" ref="AC61:AC80" si="70">IF(AB61="","",",")</f>
        <v/>
      </c>
      <c r="AD61" s="59" t="str">
        <f t="shared" ref="AD61:AD101" si="71">IF(I61="","",I61)</f>
        <v/>
      </c>
      <c r="AE61" s="68" t="str">
        <f t="shared" ref="AE61:AE80" si="72">IF(AB61="","",",")</f>
        <v/>
      </c>
      <c r="AF61" s="61" t="str">
        <f t="shared" ref="AF61:AF80" si="73">IF(AB61="","",350)</f>
        <v/>
      </c>
      <c r="AG61" s="61" t="str">
        <f t="shared" ref="AG61:AG80" si="74">IF(AB61="","",")")</f>
        <v/>
      </c>
      <c r="AH61" s="69" t="str">
        <f t="shared" ref="AH61:AH80" si="75">IF(AI61="","","(")</f>
        <v/>
      </c>
      <c r="AI61" s="70" t="str">
        <f t="shared" si="23"/>
        <v/>
      </c>
      <c r="AJ61" s="64" t="str">
        <f t="shared" ref="AJ61:AJ80" si="76">IF(AI61="","",",")</f>
        <v/>
      </c>
      <c r="AK61" s="64" t="str">
        <f t="shared" ref="AK61:AK101" si="77">IF(K61="","",K61)</f>
        <v/>
      </c>
      <c r="AL61" s="64" t="str">
        <f t="shared" ref="AL61:AL80" si="78">IF(AI61="","",",")</f>
        <v/>
      </c>
      <c r="AM61" s="64" t="str">
        <f t="shared" ref="AM61:AM80" si="79">IF(AI61="","",450)</f>
        <v/>
      </c>
      <c r="AN61" s="64" t="str">
        <f t="shared" ref="AN61:AN80" si="80">IF(AI61="","",")")</f>
        <v/>
      </c>
    </row>
    <row r="62" spans="1:40" ht="24.5" thickTop="1" thickBot="1" x14ac:dyDescent="0.55000000000000004">
      <c r="C62" s="51"/>
      <c r="D62" s="52"/>
      <c r="E62" s="52"/>
      <c r="F62" s="53"/>
      <c r="G62" s="53"/>
      <c r="H62" s="52"/>
      <c r="I62" s="52"/>
      <c r="J62" s="54"/>
      <c r="K62" s="54"/>
      <c r="L62" s="55" t="str">
        <f t="shared" ref="L62:L79" si="81">IF(C62="","",_xlfn.CONCAT("            { line: ","""",C62,", ",M62:AN62,""", sC: ","""",B62,"""},"))</f>
        <v/>
      </c>
      <c r="M62" s="56" t="str">
        <f t="shared" si="59"/>
        <v/>
      </c>
      <c r="N62" s="57" t="str">
        <f t="shared" si="2"/>
        <v/>
      </c>
      <c r="O62" s="58" t="str">
        <f t="shared" si="60"/>
        <v/>
      </c>
      <c r="P62" s="59" t="str">
        <f t="shared" si="4"/>
        <v/>
      </c>
      <c r="Q62" s="60" t="str">
        <f t="shared" si="61"/>
        <v/>
      </c>
      <c r="R62" s="61" t="str">
        <f t="shared" si="62"/>
        <v/>
      </c>
      <c r="S62" s="56" t="str">
        <f t="shared" si="63"/>
        <v/>
      </c>
      <c r="T62" s="62" t="str">
        <f t="shared" si="64"/>
        <v/>
      </c>
      <c r="U62" s="63" t="str">
        <f t="shared" si="9"/>
        <v/>
      </c>
      <c r="V62" s="64" t="str">
        <f t="shared" si="65"/>
        <v/>
      </c>
      <c r="W62" s="65" t="str">
        <f t="shared" si="11"/>
        <v/>
      </c>
      <c r="X62" s="64" t="str">
        <f t="shared" si="66"/>
        <v/>
      </c>
      <c r="Y62" s="64" t="str">
        <f t="shared" si="67"/>
        <v/>
      </c>
      <c r="Z62" s="56" t="str">
        <f t="shared" si="68"/>
        <v/>
      </c>
      <c r="AA62" s="66" t="str">
        <f t="shared" si="69"/>
        <v/>
      </c>
      <c r="AB62" s="57" t="str">
        <f t="shared" si="16"/>
        <v/>
      </c>
      <c r="AC62" s="67" t="str">
        <f t="shared" si="70"/>
        <v/>
      </c>
      <c r="AD62" s="59" t="str">
        <f t="shared" si="71"/>
        <v/>
      </c>
      <c r="AE62" s="68" t="str">
        <f t="shared" si="72"/>
        <v/>
      </c>
      <c r="AF62" s="61" t="str">
        <f t="shared" si="73"/>
        <v/>
      </c>
      <c r="AG62" s="61" t="str">
        <f t="shared" si="74"/>
        <v/>
      </c>
      <c r="AH62" s="69" t="str">
        <f t="shared" si="75"/>
        <v/>
      </c>
      <c r="AI62" s="70" t="str">
        <f t="shared" si="23"/>
        <v/>
      </c>
      <c r="AJ62" s="64" t="str">
        <f t="shared" si="76"/>
        <v/>
      </c>
      <c r="AK62" s="64" t="str">
        <f t="shared" si="77"/>
        <v/>
      </c>
      <c r="AL62" s="64" t="str">
        <f t="shared" si="78"/>
        <v/>
      </c>
      <c r="AM62" s="64" t="str">
        <f t="shared" si="79"/>
        <v/>
      </c>
      <c r="AN62" s="64" t="str">
        <f t="shared" si="80"/>
        <v/>
      </c>
    </row>
    <row r="63" spans="1:40" ht="24.5" thickTop="1" thickBot="1" x14ac:dyDescent="0.55000000000000004">
      <c r="C63" s="51"/>
      <c r="D63" s="52"/>
      <c r="E63" s="52"/>
      <c r="F63" s="53"/>
      <c r="G63" s="53"/>
      <c r="H63" s="52"/>
      <c r="I63" s="52"/>
      <c r="J63" s="54"/>
      <c r="K63" s="54"/>
      <c r="L63" s="55" t="str">
        <f t="shared" si="81"/>
        <v/>
      </c>
      <c r="M63" s="56" t="str">
        <f t="shared" si="59"/>
        <v/>
      </c>
      <c r="N63" s="57" t="str">
        <f t="shared" si="2"/>
        <v/>
      </c>
      <c r="O63" s="58" t="str">
        <f t="shared" si="60"/>
        <v/>
      </c>
      <c r="P63" s="59" t="str">
        <f t="shared" si="4"/>
        <v/>
      </c>
      <c r="Q63" s="60" t="str">
        <f t="shared" si="61"/>
        <v/>
      </c>
      <c r="R63" s="61" t="str">
        <f t="shared" si="62"/>
        <v/>
      </c>
      <c r="S63" s="56" t="str">
        <f t="shared" si="63"/>
        <v/>
      </c>
      <c r="T63" s="62" t="str">
        <f t="shared" si="64"/>
        <v/>
      </c>
      <c r="U63" s="63" t="str">
        <f t="shared" si="9"/>
        <v/>
      </c>
      <c r="V63" s="64" t="str">
        <f t="shared" si="65"/>
        <v/>
      </c>
      <c r="W63" s="65" t="str">
        <f t="shared" si="11"/>
        <v/>
      </c>
      <c r="X63" s="64" t="str">
        <f t="shared" si="66"/>
        <v/>
      </c>
      <c r="Y63" s="64" t="str">
        <f t="shared" si="67"/>
        <v/>
      </c>
      <c r="Z63" s="56" t="str">
        <f t="shared" si="68"/>
        <v/>
      </c>
      <c r="AA63" s="66" t="str">
        <f t="shared" si="69"/>
        <v/>
      </c>
      <c r="AB63" s="57" t="str">
        <f t="shared" si="16"/>
        <v/>
      </c>
      <c r="AC63" s="67" t="str">
        <f t="shared" si="70"/>
        <v/>
      </c>
      <c r="AD63" s="59" t="str">
        <f t="shared" si="71"/>
        <v/>
      </c>
      <c r="AE63" s="68" t="str">
        <f t="shared" si="72"/>
        <v/>
      </c>
      <c r="AF63" s="61" t="str">
        <f t="shared" si="73"/>
        <v/>
      </c>
      <c r="AG63" s="61" t="str">
        <f t="shared" si="74"/>
        <v/>
      </c>
      <c r="AH63" s="69" t="str">
        <f t="shared" si="75"/>
        <v/>
      </c>
      <c r="AI63" s="70" t="str">
        <f t="shared" si="23"/>
        <v/>
      </c>
      <c r="AJ63" s="64" t="str">
        <f t="shared" si="76"/>
        <v/>
      </c>
      <c r="AK63" s="64" t="str">
        <f t="shared" si="77"/>
        <v/>
      </c>
      <c r="AL63" s="64" t="str">
        <f t="shared" si="78"/>
        <v/>
      </c>
      <c r="AM63" s="64" t="str">
        <f t="shared" si="79"/>
        <v/>
      </c>
      <c r="AN63" s="64" t="str">
        <f t="shared" si="80"/>
        <v/>
      </c>
    </row>
    <row r="64" spans="1:40" ht="24.5" thickTop="1" thickBot="1" x14ac:dyDescent="0.55000000000000004">
      <c r="C64" s="51"/>
      <c r="D64" s="52"/>
      <c r="E64" s="52"/>
      <c r="F64" s="53"/>
      <c r="G64" s="53"/>
      <c r="H64" s="52"/>
      <c r="I64" s="52"/>
      <c r="J64" s="54"/>
      <c r="K64" s="54"/>
      <c r="L64" s="55" t="str">
        <f t="shared" si="81"/>
        <v/>
      </c>
      <c r="M64" s="56" t="str">
        <f t="shared" si="59"/>
        <v/>
      </c>
      <c r="N64" s="57" t="str">
        <f t="shared" si="2"/>
        <v/>
      </c>
      <c r="O64" s="58" t="str">
        <f t="shared" si="60"/>
        <v/>
      </c>
      <c r="P64" s="59" t="str">
        <f t="shared" si="4"/>
        <v/>
      </c>
      <c r="Q64" s="60" t="str">
        <f t="shared" si="61"/>
        <v/>
      </c>
      <c r="R64" s="61" t="str">
        <f t="shared" si="62"/>
        <v/>
      </c>
      <c r="S64" s="56" t="str">
        <f t="shared" si="63"/>
        <v/>
      </c>
      <c r="T64" s="62" t="str">
        <f t="shared" si="64"/>
        <v/>
      </c>
      <c r="U64" s="63" t="str">
        <f t="shared" si="9"/>
        <v/>
      </c>
      <c r="V64" s="64" t="str">
        <f t="shared" si="65"/>
        <v/>
      </c>
      <c r="W64" s="65" t="str">
        <f t="shared" si="11"/>
        <v/>
      </c>
      <c r="X64" s="64" t="str">
        <f t="shared" si="66"/>
        <v/>
      </c>
      <c r="Y64" s="64" t="str">
        <f t="shared" si="67"/>
        <v/>
      </c>
      <c r="Z64" s="56" t="str">
        <f t="shared" si="68"/>
        <v/>
      </c>
      <c r="AA64" s="66" t="str">
        <f t="shared" si="69"/>
        <v/>
      </c>
      <c r="AB64" s="57" t="str">
        <f t="shared" si="16"/>
        <v/>
      </c>
      <c r="AC64" s="67" t="str">
        <f t="shared" si="70"/>
        <v/>
      </c>
      <c r="AD64" s="59" t="str">
        <f t="shared" si="71"/>
        <v/>
      </c>
      <c r="AE64" s="68" t="str">
        <f t="shared" si="72"/>
        <v/>
      </c>
      <c r="AF64" s="61" t="str">
        <f t="shared" si="73"/>
        <v/>
      </c>
      <c r="AG64" s="61" t="str">
        <f t="shared" si="74"/>
        <v/>
      </c>
      <c r="AH64" s="69" t="str">
        <f t="shared" si="75"/>
        <v/>
      </c>
      <c r="AI64" s="70" t="str">
        <f t="shared" si="23"/>
        <v/>
      </c>
      <c r="AJ64" s="64" t="str">
        <f t="shared" si="76"/>
        <v/>
      </c>
      <c r="AK64" s="64" t="str">
        <f t="shared" si="77"/>
        <v/>
      </c>
      <c r="AL64" s="64" t="str">
        <f t="shared" si="78"/>
        <v/>
      </c>
      <c r="AM64" s="64" t="str">
        <f t="shared" si="79"/>
        <v/>
      </c>
      <c r="AN64" s="64" t="str">
        <f t="shared" si="80"/>
        <v/>
      </c>
    </row>
    <row r="65" spans="3:40" ht="24.5" thickTop="1" thickBot="1" x14ac:dyDescent="0.55000000000000004">
      <c r="C65" s="51"/>
      <c r="D65" s="52"/>
      <c r="E65" s="52"/>
      <c r="F65" s="53"/>
      <c r="G65" s="53"/>
      <c r="H65" s="52"/>
      <c r="I65" s="52"/>
      <c r="J65" s="54"/>
      <c r="K65" s="54"/>
      <c r="L65" s="55" t="str">
        <f t="shared" si="81"/>
        <v/>
      </c>
      <c r="M65" s="56" t="str">
        <f t="shared" si="59"/>
        <v/>
      </c>
      <c r="N65" s="57" t="str">
        <f t="shared" si="2"/>
        <v/>
      </c>
      <c r="O65" s="58" t="str">
        <f t="shared" si="60"/>
        <v/>
      </c>
      <c r="P65" s="59" t="str">
        <f t="shared" si="4"/>
        <v/>
      </c>
      <c r="Q65" s="60" t="str">
        <f t="shared" si="61"/>
        <v/>
      </c>
      <c r="R65" s="61" t="str">
        <f t="shared" si="62"/>
        <v/>
      </c>
      <c r="S65" s="56" t="str">
        <f t="shared" si="63"/>
        <v/>
      </c>
      <c r="T65" s="62" t="str">
        <f t="shared" si="64"/>
        <v/>
      </c>
      <c r="U65" s="63" t="str">
        <f t="shared" si="9"/>
        <v/>
      </c>
      <c r="V65" s="64" t="str">
        <f t="shared" si="65"/>
        <v/>
      </c>
      <c r="W65" s="65" t="str">
        <f t="shared" si="11"/>
        <v/>
      </c>
      <c r="X65" s="64" t="str">
        <f t="shared" si="66"/>
        <v/>
      </c>
      <c r="Y65" s="64" t="str">
        <f t="shared" si="67"/>
        <v/>
      </c>
      <c r="Z65" s="56" t="str">
        <f t="shared" si="68"/>
        <v/>
      </c>
      <c r="AA65" s="66" t="str">
        <f t="shared" si="69"/>
        <v/>
      </c>
      <c r="AB65" s="57" t="str">
        <f t="shared" si="16"/>
        <v/>
      </c>
      <c r="AC65" s="67" t="str">
        <f t="shared" si="70"/>
        <v/>
      </c>
      <c r="AD65" s="59" t="str">
        <f t="shared" si="71"/>
        <v/>
      </c>
      <c r="AE65" s="68" t="str">
        <f t="shared" si="72"/>
        <v/>
      </c>
      <c r="AF65" s="61" t="str">
        <f t="shared" si="73"/>
        <v/>
      </c>
      <c r="AG65" s="61" t="str">
        <f t="shared" si="74"/>
        <v/>
      </c>
      <c r="AH65" s="69" t="str">
        <f t="shared" si="75"/>
        <v/>
      </c>
      <c r="AI65" s="70" t="str">
        <f t="shared" si="23"/>
        <v/>
      </c>
      <c r="AJ65" s="64" t="str">
        <f t="shared" si="76"/>
        <v/>
      </c>
      <c r="AK65" s="64" t="str">
        <f t="shared" si="77"/>
        <v/>
      </c>
      <c r="AL65" s="64" t="str">
        <f t="shared" si="78"/>
        <v/>
      </c>
      <c r="AM65" s="64" t="str">
        <f t="shared" si="79"/>
        <v/>
      </c>
      <c r="AN65" s="64" t="str">
        <f t="shared" si="80"/>
        <v/>
      </c>
    </row>
    <row r="66" spans="3:40" ht="24.5" thickTop="1" thickBot="1" x14ac:dyDescent="0.55000000000000004">
      <c r="C66" s="51"/>
      <c r="D66" s="52"/>
      <c r="E66" s="52"/>
      <c r="F66" s="53"/>
      <c r="G66" s="53"/>
      <c r="H66" s="52"/>
      <c r="I66" s="52"/>
      <c r="J66" s="54"/>
      <c r="K66" s="54"/>
      <c r="L66" s="55" t="str">
        <f t="shared" si="81"/>
        <v/>
      </c>
      <c r="M66" s="56" t="str">
        <f t="shared" si="59"/>
        <v/>
      </c>
      <c r="N66" s="57" t="str">
        <f t="shared" si="2"/>
        <v/>
      </c>
      <c r="O66" s="58" t="str">
        <f t="shared" si="60"/>
        <v/>
      </c>
      <c r="P66" s="59" t="str">
        <f t="shared" si="4"/>
        <v/>
      </c>
      <c r="Q66" s="60" t="str">
        <f t="shared" si="61"/>
        <v/>
      </c>
      <c r="R66" s="61" t="str">
        <f t="shared" si="62"/>
        <v/>
      </c>
      <c r="S66" s="56" t="str">
        <f t="shared" si="63"/>
        <v/>
      </c>
      <c r="T66" s="62" t="str">
        <f t="shared" si="64"/>
        <v/>
      </c>
      <c r="U66" s="63" t="str">
        <f t="shared" si="9"/>
        <v/>
      </c>
      <c r="V66" s="64" t="str">
        <f t="shared" si="65"/>
        <v/>
      </c>
      <c r="W66" s="65" t="str">
        <f t="shared" si="11"/>
        <v/>
      </c>
      <c r="X66" s="64" t="str">
        <f t="shared" si="66"/>
        <v/>
      </c>
      <c r="Y66" s="64" t="str">
        <f t="shared" si="67"/>
        <v/>
      </c>
      <c r="Z66" s="56" t="str">
        <f t="shared" si="68"/>
        <v/>
      </c>
      <c r="AA66" s="66" t="str">
        <f t="shared" si="69"/>
        <v/>
      </c>
      <c r="AB66" s="57" t="str">
        <f t="shared" si="16"/>
        <v/>
      </c>
      <c r="AC66" s="67" t="str">
        <f t="shared" si="70"/>
        <v/>
      </c>
      <c r="AD66" s="59" t="str">
        <f t="shared" si="71"/>
        <v/>
      </c>
      <c r="AE66" s="68" t="str">
        <f t="shared" si="72"/>
        <v/>
      </c>
      <c r="AF66" s="61" t="str">
        <f t="shared" si="73"/>
        <v/>
      </c>
      <c r="AG66" s="61" t="str">
        <f t="shared" si="74"/>
        <v/>
      </c>
      <c r="AH66" s="69" t="str">
        <f t="shared" si="75"/>
        <v/>
      </c>
      <c r="AI66" s="70" t="str">
        <f t="shared" si="23"/>
        <v/>
      </c>
      <c r="AJ66" s="64" t="str">
        <f t="shared" si="76"/>
        <v/>
      </c>
      <c r="AK66" s="64" t="str">
        <f t="shared" si="77"/>
        <v/>
      </c>
      <c r="AL66" s="64" t="str">
        <f t="shared" si="78"/>
        <v/>
      </c>
      <c r="AM66" s="64" t="str">
        <f t="shared" si="79"/>
        <v/>
      </c>
      <c r="AN66" s="64" t="str">
        <f t="shared" si="80"/>
        <v/>
      </c>
    </row>
    <row r="67" spans="3:40" ht="24.5" thickTop="1" thickBot="1" x14ac:dyDescent="0.55000000000000004">
      <c r="C67" s="51"/>
      <c r="D67" s="52"/>
      <c r="E67" s="52"/>
      <c r="F67" s="53"/>
      <c r="G67" s="53"/>
      <c r="H67" s="52"/>
      <c r="I67" s="52"/>
      <c r="J67" s="54"/>
      <c r="K67" s="54"/>
      <c r="L67" s="78" t="str">
        <f t="shared" si="81"/>
        <v/>
      </c>
      <c r="M67" s="56" t="str">
        <f t="shared" si="59"/>
        <v/>
      </c>
      <c r="N67" s="57" t="str">
        <f t="shared" si="2"/>
        <v/>
      </c>
      <c r="O67" s="58" t="str">
        <f t="shared" si="60"/>
        <v/>
      </c>
      <c r="P67" s="59" t="str">
        <f t="shared" si="4"/>
        <v/>
      </c>
      <c r="Q67" s="60" t="str">
        <f t="shared" si="61"/>
        <v/>
      </c>
      <c r="R67" s="61" t="str">
        <f t="shared" si="62"/>
        <v/>
      </c>
      <c r="S67" s="56" t="str">
        <f t="shared" si="63"/>
        <v/>
      </c>
      <c r="T67" s="62" t="str">
        <f t="shared" si="64"/>
        <v/>
      </c>
      <c r="U67" s="63" t="str">
        <f t="shared" si="9"/>
        <v/>
      </c>
      <c r="V67" s="64" t="str">
        <f t="shared" si="65"/>
        <v/>
      </c>
      <c r="W67" s="65" t="str">
        <f t="shared" si="11"/>
        <v/>
      </c>
      <c r="X67" s="64" t="str">
        <f t="shared" si="66"/>
        <v/>
      </c>
      <c r="Y67" s="64" t="str">
        <f t="shared" si="67"/>
        <v/>
      </c>
      <c r="Z67" s="56" t="str">
        <f t="shared" si="68"/>
        <v/>
      </c>
      <c r="AA67" s="66" t="str">
        <f t="shared" si="69"/>
        <v/>
      </c>
      <c r="AB67" s="57" t="str">
        <f t="shared" si="16"/>
        <v/>
      </c>
      <c r="AC67" s="67" t="str">
        <f t="shared" si="70"/>
        <v/>
      </c>
      <c r="AD67" s="59" t="str">
        <f t="shared" si="71"/>
        <v/>
      </c>
      <c r="AE67" s="68" t="str">
        <f t="shared" si="72"/>
        <v/>
      </c>
      <c r="AF67" s="61" t="str">
        <f t="shared" si="73"/>
        <v/>
      </c>
      <c r="AG67" s="61" t="str">
        <f t="shared" si="74"/>
        <v/>
      </c>
      <c r="AH67" s="69" t="str">
        <f t="shared" si="75"/>
        <v/>
      </c>
      <c r="AI67" s="70" t="str">
        <f t="shared" si="23"/>
        <v/>
      </c>
      <c r="AJ67" s="64" t="str">
        <f t="shared" si="76"/>
        <v/>
      </c>
      <c r="AK67" s="64" t="str">
        <f t="shared" si="77"/>
        <v/>
      </c>
      <c r="AL67" s="64" t="str">
        <f t="shared" si="78"/>
        <v/>
      </c>
      <c r="AM67" s="64" t="str">
        <f t="shared" si="79"/>
        <v/>
      </c>
      <c r="AN67" s="64" t="str">
        <f t="shared" si="80"/>
        <v/>
      </c>
    </row>
    <row r="68" spans="3:40" ht="24.5" thickTop="1" thickBot="1" x14ac:dyDescent="0.55000000000000004">
      <c r="C68" s="51"/>
      <c r="D68" s="52"/>
      <c r="E68" s="52"/>
      <c r="F68" s="53"/>
      <c r="G68" s="53"/>
      <c r="H68" s="52"/>
      <c r="I68" s="52"/>
      <c r="J68" s="54"/>
      <c r="K68" s="54"/>
      <c r="L68" s="78" t="str">
        <f t="shared" si="81"/>
        <v/>
      </c>
      <c r="M68" s="56" t="str">
        <f t="shared" si="59"/>
        <v/>
      </c>
      <c r="N68" s="57" t="str">
        <f t="shared" si="2"/>
        <v/>
      </c>
      <c r="O68" s="58" t="str">
        <f t="shared" si="60"/>
        <v/>
      </c>
      <c r="P68" s="59" t="str">
        <f t="shared" si="4"/>
        <v/>
      </c>
      <c r="Q68" s="60" t="str">
        <f t="shared" si="61"/>
        <v/>
      </c>
      <c r="R68" s="61" t="str">
        <f t="shared" si="62"/>
        <v/>
      </c>
      <c r="S68" s="56" t="str">
        <f t="shared" si="63"/>
        <v/>
      </c>
      <c r="T68" s="62" t="str">
        <f t="shared" si="64"/>
        <v/>
      </c>
      <c r="U68" s="63" t="str">
        <f t="shared" si="9"/>
        <v/>
      </c>
      <c r="V68" s="64" t="str">
        <f t="shared" si="65"/>
        <v/>
      </c>
      <c r="W68" s="65" t="str">
        <f t="shared" si="11"/>
        <v/>
      </c>
      <c r="X68" s="64" t="str">
        <f t="shared" si="66"/>
        <v/>
      </c>
      <c r="Y68" s="64" t="str">
        <f t="shared" si="67"/>
        <v/>
      </c>
      <c r="Z68" s="56" t="str">
        <f t="shared" si="68"/>
        <v/>
      </c>
      <c r="AA68" s="66" t="str">
        <f t="shared" si="69"/>
        <v/>
      </c>
      <c r="AB68" s="57" t="str">
        <f t="shared" si="16"/>
        <v/>
      </c>
      <c r="AC68" s="67" t="str">
        <f t="shared" si="70"/>
        <v/>
      </c>
      <c r="AD68" s="59" t="str">
        <f t="shared" si="71"/>
        <v/>
      </c>
      <c r="AE68" s="68" t="str">
        <f t="shared" si="72"/>
        <v/>
      </c>
      <c r="AF68" s="61" t="str">
        <f t="shared" si="73"/>
        <v/>
      </c>
      <c r="AG68" s="61" t="str">
        <f t="shared" si="74"/>
        <v/>
      </c>
      <c r="AH68" s="69" t="str">
        <f t="shared" si="75"/>
        <v/>
      </c>
      <c r="AI68" s="70" t="str">
        <f t="shared" si="23"/>
        <v/>
      </c>
      <c r="AJ68" s="64" t="str">
        <f t="shared" si="76"/>
        <v/>
      </c>
      <c r="AK68" s="64" t="str">
        <f t="shared" si="77"/>
        <v/>
      </c>
      <c r="AL68" s="64" t="str">
        <f t="shared" si="78"/>
        <v/>
      </c>
      <c r="AM68" s="64" t="str">
        <f t="shared" si="79"/>
        <v/>
      </c>
      <c r="AN68" s="64" t="str">
        <f t="shared" si="80"/>
        <v/>
      </c>
    </row>
    <row r="69" spans="3:40" ht="24.5" thickTop="1" thickBot="1" x14ac:dyDescent="0.55000000000000004">
      <c r="C69" s="51"/>
      <c r="D69" s="52"/>
      <c r="E69" s="52"/>
      <c r="F69" s="53"/>
      <c r="G69" s="53"/>
      <c r="H69" s="52"/>
      <c r="I69" s="52"/>
      <c r="J69" s="54"/>
      <c r="K69" s="54"/>
      <c r="L69" s="78" t="str">
        <f t="shared" si="81"/>
        <v/>
      </c>
      <c r="M69" s="56" t="str">
        <f t="shared" si="59"/>
        <v/>
      </c>
      <c r="N69" s="57" t="str">
        <f t="shared" si="2"/>
        <v/>
      </c>
      <c r="O69" s="58" t="str">
        <f t="shared" si="60"/>
        <v/>
      </c>
      <c r="P69" s="59" t="str">
        <f t="shared" si="4"/>
        <v/>
      </c>
      <c r="Q69" s="60" t="str">
        <f t="shared" si="61"/>
        <v/>
      </c>
      <c r="R69" s="61" t="str">
        <f t="shared" si="62"/>
        <v/>
      </c>
      <c r="S69" s="56" t="str">
        <f t="shared" si="63"/>
        <v/>
      </c>
      <c r="T69" s="62" t="str">
        <f t="shared" si="64"/>
        <v/>
      </c>
      <c r="U69" s="63" t="str">
        <f t="shared" si="9"/>
        <v/>
      </c>
      <c r="V69" s="64" t="str">
        <f t="shared" si="65"/>
        <v/>
      </c>
      <c r="W69" s="65" t="str">
        <f t="shared" si="11"/>
        <v/>
      </c>
      <c r="X69" s="64" t="str">
        <f t="shared" si="66"/>
        <v/>
      </c>
      <c r="Y69" s="64" t="str">
        <f t="shared" si="67"/>
        <v/>
      </c>
      <c r="Z69" s="56" t="str">
        <f t="shared" si="68"/>
        <v/>
      </c>
      <c r="AA69" s="66" t="str">
        <f t="shared" si="69"/>
        <v/>
      </c>
      <c r="AB69" s="57" t="str">
        <f t="shared" si="16"/>
        <v/>
      </c>
      <c r="AC69" s="67" t="str">
        <f t="shared" si="70"/>
        <v/>
      </c>
      <c r="AD69" s="59" t="str">
        <f t="shared" si="71"/>
        <v/>
      </c>
      <c r="AE69" s="68" t="str">
        <f t="shared" si="72"/>
        <v/>
      </c>
      <c r="AF69" s="61" t="str">
        <f t="shared" si="73"/>
        <v/>
      </c>
      <c r="AG69" s="61" t="str">
        <f t="shared" si="74"/>
        <v/>
      </c>
      <c r="AH69" s="69" t="str">
        <f t="shared" si="75"/>
        <v/>
      </c>
      <c r="AI69" s="70" t="str">
        <f t="shared" si="23"/>
        <v/>
      </c>
      <c r="AJ69" s="64" t="str">
        <f t="shared" si="76"/>
        <v/>
      </c>
      <c r="AK69" s="64" t="str">
        <f t="shared" si="77"/>
        <v/>
      </c>
      <c r="AL69" s="64" t="str">
        <f t="shared" si="78"/>
        <v/>
      </c>
      <c r="AM69" s="64" t="str">
        <f t="shared" si="79"/>
        <v/>
      </c>
      <c r="AN69" s="64" t="str">
        <f t="shared" si="80"/>
        <v/>
      </c>
    </row>
    <row r="70" spans="3:40" ht="24.5" thickTop="1" thickBot="1" x14ac:dyDescent="0.55000000000000004">
      <c r="C70" s="51"/>
      <c r="D70" s="52"/>
      <c r="E70" s="52"/>
      <c r="F70" s="53"/>
      <c r="G70" s="53"/>
      <c r="H70" s="52"/>
      <c r="I70" s="52"/>
      <c r="J70" s="54"/>
      <c r="K70" s="54"/>
      <c r="L70" s="55" t="str">
        <f t="shared" si="81"/>
        <v/>
      </c>
      <c r="M70" s="56" t="str">
        <f t="shared" si="59"/>
        <v/>
      </c>
      <c r="N70" s="57" t="str">
        <f t="shared" si="2"/>
        <v/>
      </c>
      <c r="O70" s="58" t="str">
        <f t="shared" si="60"/>
        <v/>
      </c>
      <c r="P70" s="59" t="str">
        <f t="shared" si="4"/>
        <v/>
      </c>
      <c r="Q70" s="60" t="str">
        <f t="shared" si="61"/>
        <v/>
      </c>
      <c r="R70" s="61" t="str">
        <f t="shared" si="62"/>
        <v/>
      </c>
      <c r="S70" s="56" t="str">
        <f t="shared" si="63"/>
        <v/>
      </c>
      <c r="T70" s="62" t="str">
        <f t="shared" si="64"/>
        <v/>
      </c>
      <c r="U70" s="63" t="str">
        <f t="shared" si="9"/>
        <v/>
      </c>
      <c r="V70" s="64" t="str">
        <f t="shared" si="65"/>
        <v/>
      </c>
      <c r="W70" s="65" t="str">
        <f t="shared" si="11"/>
        <v/>
      </c>
      <c r="X70" s="64" t="str">
        <f t="shared" si="66"/>
        <v/>
      </c>
      <c r="Y70" s="64" t="str">
        <f t="shared" si="67"/>
        <v/>
      </c>
      <c r="Z70" s="56" t="str">
        <f t="shared" si="68"/>
        <v/>
      </c>
      <c r="AA70" s="66" t="str">
        <f t="shared" si="69"/>
        <v/>
      </c>
      <c r="AB70" s="57" t="str">
        <f t="shared" si="16"/>
        <v/>
      </c>
      <c r="AC70" s="67" t="str">
        <f t="shared" si="70"/>
        <v/>
      </c>
      <c r="AD70" s="59" t="str">
        <f t="shared" si="71"/>
        <v/>
      </c>
      <c r="AE70" s="68" t="str">
        <f t="shared" si="72"/>
        <v/>
      </c>
      <c r="AF70" s="61" t="str">
        <f t="shared" si="73"/>
        <v/>
      </c>
      <c r="AG70" s="61" t="str">
        <f t="shared" si="74"/>
        <v/>
      </c>
      <c r="AH70" s="69" t="str">
        <f t="shared" si="75"/>
        <v/>
      </c>
      <c r="AI70" s="70" t="str">
        <f t="shared" si="23"/>
        <v/>
      </c>
      <c r="AJ70" s="64" t="str">
        <f t="shared" si="76"/>
        <v/>
      </c>
      <c r="AK70" s="64" t="str">
        <f t="shared" si="77"/>
        <v/>
      </c>
      <c r="AL70" s="64" t="str">
        <f t="shared" si="78"/>
        <v/>
      </c>
      <c r="AM70" s="64" t="str">
        <f t="shared" si="79"/>
        <v/>
      </c>
      <c r="AN70" s="64" t="str">
        <f t="shared" si="80"/>
        <v/>
      </c>
    </row>
    <row r="71" spans="3:40" ht="24.5" thickTop="1" thickBot="1" x14ac:dyDescent="0.55000000000000004">
      <c r="C71" s="51"/>
      <c r="D71" s="52"/>
      <c r="E71" s="52"/>
      <c r="F71" s="53"/>
      <c r="G71" s="53"/>
      <c r="H71" s="52"/>
      <c r="I71" s="52"/>
      <c r="J71" s="54"/>
      <c r="K71" s="54"/>
      <c r="L71" s="55" t="str">
        <f t="shared" si="81"/>
        <v/>
      </c>
      <c r="M71" s="56" t="str">
        <f t="shared" si="59"/>
        <v/>
      </c>
      <c r="N71" s="57" t="str">
        <f t="shared" si="2"/>
        <v/>
      </c>
      <c r="O71" s="58" t="str">
        <f t="shared" si="60"/>
        <v/>
      </c>
      <c r="P71" s="59" t="str">
        <f t="shared" si="4"/>
        <v/>
      </c>
      <c r="Q71" s="60" t="str">
        <f t="shared" si="61"/>
        <v/>
      </c>
      <c r="R71" s="61" t="str">
        <f t="shared" si="62"/>
        <v/>
      </c>
      <c r="S71" s="56" t="str">
        <f t="shared" si="63"/>
        <v/>
      </c>
      <c r="T71" s="62" t="str">
        <f t="shared" si="64"/>
        <v/>
      </c>
      <c r="U71" s="63" t="str">
        <f t="shared" si="9"/>
        <v/>
      </c>
      <c r="V71" s="64" t="str">
        <f t="shared" si="65"/>
        <v/>
      </c>
      <c r="W71" s="65" t="str">
        <f t="shared" si="11"/>
        <v/>
      </c>
      <c r="X71" s="64" t="str">
        <f t="shared" si="66"/>
        <v/>
      </c>
      <c r="Y71" s="64" t="str">
        <f t="shared" si="67"/>
        <v/>
      </c>
      <c r="Z71" s="56" t="str">
        <f t="shared" si="68"/>
        <v/>
      </c>
      <c r="AA71" s="66" t="str">
        <f t="shared" si="69"/>
        <v/>
      </c>
      <c r="AB71" s="57" t="str">
        <f t="shared" si="16"/>
        <v/>
      </c>
      <c r="AC71" s="67" t="str">
        <f t="shared" si="70"/>
        <v/>
      </c>
      <c r="AD71" s="59" t="str">
        <f t="shared" si="71"/>
        <v/>
      </c>
      <c r="AE71" s="68" t="str">
        <f t="shared" si="72"/>
        <v/>
      </c>
      <c r="AF71" s="61" t="str">
        <f t="shared" si="73"/>
        <v/>
      </c>
      <c r="AG71" s="61" t="str">
        <f t="shared" si="74"/>
        <v/>
      </c>
      <c r="AH71" s="69" t="str">
        <f t="shared" si="75"/>
        <v/>
      </c>
      <c r="AI71" s="70" t="str">
        <f t="shared" si="23"/>
        <v/>
      </c>
      <c r="AJ71" s="64" t="str">
        <f t="shared" si="76"/>
        <v/>
      </c>
      <c r="AK71" s="64" t="str">
        <f t="shared" si="77"/>
        <v/>
      </c>
      <c r="AL71" s="64" t="str">
        <f t="shared" si="78"/>
        <v/>
      </c>
      <c r="AM71" s="64" t="str">
        <f t="shared" si="79"/>
        <v/>
      </c>
      <c r="AN71" s="64" t="str">
        <f t="shared" si="80"/>
        <v/>
      </c>
    </row>
    <row r="72" spans="3:40" ht="24.5" thickTop="1" thickBot="1" x14ac:dyDescent="0.55000000000000004">
      <c r="C72" s="51"/>
      <c r="D72" s="52"/>
      <c r="E72" s="52"/>
      <c r="F72" s="53"/>
      <c r="G72" s="53"/>
      <c r="H72" s="52"/>
      <c r="I72" s="52"/>
      <c r="J72" s="54"/>
      <c r="K72" s="54"/>
      <c r="L72" s="55" t="str">
        <f t="shared" si="81"/>
        <v/>
      </c>
      <c r="M72" s="56" t="str">
        <f t="shared" si="59"/>
        <v/>
      </c>
      <c r="N72" s="57" t="str">
        <f t="shared" si="2"/>
        <v/>
      </c>
      <c r="O72" s="58" t="str">
        <f t="shared" si="60"/>
        <v/>
      </c>
      <c r="P72" s="59" t="str">
        <f t="shared" si="4"/>
        <v/>
      </c>
      <c r="Q72" s="60" t="str">
        <f t="shared" si="61"/>
        <v/>
      </c>
      <c r="R72" s="61" t="str">
        <f t="shared" si="62"/>
        <v/>
      </c>
      <c r="S72" s="56" t="str">
        <f t="shared" si="63"/>
        <v/>
      </c>
      <c r="T72" s="62" t="str">
        <f t="shared" si="64"/>
        <v/>
      </c>
      <c r="U72" s="63" t="str">
        <f t="shared" si="9"/>
        <v/>
      </c>
      <c r="V72" s="64" t="str">
        <f t="shared" si="65"/>
        <v/>
      </c>
      <c r="W72" s="65" t="str">
        <f t="shared" si="11"/>
        <v/>
      </c>
      <c r="X72" s="64" t="str">
        <f t="shared" si="66"/>
        <v/>
      </c>
      <c r="Y72" s="64" t="str">
        <f t="shared" si="67"/>
        <v/>
      </c>
      <c r="Z72" s="56" t="str">
        <f t="shared" si="68"/>
        <v/>
      </c>
      <c r="AA72" s="66" t="str">
        <f t="shared" si="69"/>
        <v/>
      </c>
      <c r="AB72" s="57" t="str">
        <f t="shared" si="16"/>
        <v/>
      </c>
      <c r="AC72" s="67" t="str">
        <f t="shared" si="70"/>
        <v/>
      </c>
      <c r="AD72" s="59" t="str">
        <f t="shared" si="71"/>
        <v/>
      </c>
      <c r="AE72" s="68" t="str">
        <f t="shared" si="72"/>
        <v/>
      </c>
      <c r="AF72" s="61" t="str">
        <f t="shared" si="73"/>
        <v/>
      </c>
      <c r="AG72" s="61" t="str">
        <f t="shared" si="74"/>
        <v/>
      </c>
      <c r="AH72" s="69" t="str">
        <f t="shared" si="75"/>
        <v/>
      </c>
      <c r="AI72" s="70" t="str">
        <f t="shared" si="23"/>
        <v/>
      </c>
      <c r="AJ72" s="64" t="str">
        <f t="shared" si="76"/>
        <v/>
      </c>
      <c r="AK72" s="64" t="str">
        <f t="shared" si="77"/>
        <v/>
      </c>
      <c r="AL72" s="64" t="str">
        <f t="shared" si="78"/>
        <v/>
      </c>
      <c r="AM72" s="64" t="str">
        <f t="shared" si="79"/>
        <v/>
      </c>
      <c r="AN72" s="64" t="str">
        <f t="shared" si="80"/>
        <v/>
      </c>
    </row>
    <row r="73" spans="3:40" ht="24.5" thickTop="1" thickBot="1" x14ac:dyDescent="0.55000000000000004">
      <c r="C73" s="51"/>
      <c r="D73" s="52"/>
      <c r="E73" s="52"/>
      <c r="F73" s="53"/>
      <c r="G73" s="53"/>
      <c r="H73" s="52"/>
      <c r="I73" s="52"/>
      <c r="J73" s="54"/>
      <c r="K73" s="54"/>
      <c r="L73" s="55" t="str">
        <f t="shared" si="81"/>
        <v/>
      </c>
      <c r="M73" s="56" t="str">
        <f t="shared" si="59"/>
        <v/>
      </c>
      <c r="N73" s="57" t="str">
        <f t="shared" si="2"/>
        <v/>
      </c>
      <c r="O73" s="58" t="str">
        <f t="shared" si="60"/>
        <v/>
      </c>
      <c r="P73" s="59" t="str">
        <f t="shared" si="4"/>
        <v/>
      </c>
      <c r="Q73" s="60" t="str">
        <f t="shared" si="61"/>
        <v/>
      </c>
      <c r="R73" s="61" t="str">
        <f t="shared" si="62"/>
        <v/>
      </c>
      <c r="S73" s="56" t="str">
        <f t="shared" si="63"/>
        <v/>
      </c>
      <c r="T73" s="62" t="str">
        <f t="shared" si="64"/>
        <v/>
      </c>
      <c r="U73" s="63" t="str">
        <f t="shared" si="9"/>
        <v/>
      </c>
      <c r="V73" s="64" t="str">
        <f t="shared" si="65"/>
        <v/>
      </c>
      <c r="W73" s="65" t="str">
        <f t="shared" si="11"/>
        <v/>
      </c>
      <c r="X73" s="64" t="str">
        <f t="shared" si="66"/>
        <v/>
      </c>
      <c r="Y73" s="64" t="str">
        <f t="shared" si="67"/>
        <v/>
      </c>
      <c r="Z73" s="56" t="str">
        <f t="shared" si="68"/>
        <v/>
      </c>
      <c r="AA73" s="66" t="str">
        <f t="shared" si="69"/>
        <v/>
      </c>
      <c r="AB73" s="57" t="str">
        <f t="shared" si="16"/>
        <v/>
      </c>
      <c r="AC73" s="67" t="str">
        <f t="shared" si="70"/>
        <v/>
      </c>
      <c r="AD73" s="59" t="str">
        <f t="shared" si="71"/>
        <v/>
      </c>
      <c r="AE73" s="68" t="str">
        <f t="shared" si="72"/>
        <v/>
      </c>
      <c r="AF73" s="61" t="str">
        <f t="shared" si="73"/>
        <v/>
      </c>
      <c r="AG73" s="61" t="str">
        <f t="shared" si="74"/>
        <v/>
      </c>
      <c r="AH73" s="69" t="str">
        <f t="shared" si="75"/>
        <v/>
      </c>
      <c r="AI73" s="70" t="str">
        <f t="shared" si="23"/>
        <v/>
      </c>
      <c r="AJ73" s="64" t="str">
        <f t="shared" si="76"/>
        <v/>
      </c>
      <c r="AK73" s="64" t="str">
        <f t="shared" si="77"/>
        <v/>
      </c>
      <c r="AL73" s="64" t="str">
        <f t="shared" si="78"/>
        <v/>
      </c>
      <c r="AM73" s="64" t="str">
        <f t="shared" si="79"/>
        <v/>
      </c>
      <c r="AN73" s="64" t="str">
        <f t="shared" si="80"/>
        <v/>
      </c>
    </row>
    <row r="74" spans="3:40" ht="24.5" thickTop="1" thickBot="1" x14ac:dyDescent="0.55000000000000004">
      <c r="C74" s="51"/>
      <c r="D74" s="52"/>
      <c r="E74" s="52"/>
      <c r="F74" s="53"/>
      <c r="G74" s="53"/>
      <c r="H74" s="52"/>
      <c r="I74" s="52"/>
      <c r="J74" s="54"/>
      <c r="K74" s="54"/>
      <c r="L74" s="55" t="str">
        <f t="shared" si="81"/>
        <v/>
      </c>
      <c r="M74" s="56" t="str">
        <f t="shared" si="59"/>
        <v/>
      </c>
      <c r="N74" s="57" t="str">
        <f t="shared" si="2"/>
        <v/>
      </c>
      <c r="O74" s="58" t="str">
        <f t="shared" si="60"/>
        <v/>
      </c>
      <c r="P74" s="59" t="str">
        <f t="shared" si="4"/>
        <v/>
      </c>
      <c r="Q74" s="60" t="str">
        <f t="shared" si="61"/>
        <v/>
      </c>
      <c r="R74" s="61" t="str">
        <f t="shared" si="62"/>
        <v/>
      </c>
      <c r="S74" s="56" t="str">
        <f t="shared" si="63"/>
        <v/>
      </c>
      <c r="T74" s="62" t="str">
        <f t="shared" si="64"/>
        <v/>
      </c>
      <c r="U74" s="63" t="str">
        <f t="shared" si="9"/>
        <v/>
      </c>
      <c r="V74" s="64" t="str">
        <f t="shared" si="65"/>
        <v/>
      </c>
      <c r="W74" s="65" t="str">
        <f t="shared" si="11"/>
        <v/>
      </c>
      <c r="X74" s="64" t="str">
        <f t="shared" si="66"/>
        <v/>
      </c>
      <c r="Y74" s="64" t="str">
        <f t="shared" si="67"/>
        <v/>
      </c>
      <c r="Z74" s="56" t="str">
        <f t="shared" si="68"/>
        <v/>
      </c>
      <c r="AA74" s="66" t="str">
        <f t="shared" si="69"/>
        <v/>
      </c>
      <c r="AB74" s="57" t="str">
        <f t="shared" si="16"/>
        <v/>
      </c>
      <c r="AC74" s="67" t="str">
        <f t="shared" si="70"/>
        <v/>
      </c>
      <c r="AD74" s="59" t="str">
        <f t="shared" si="71"/>
        <v/>
      </c>
      <c r="AE74" s="68" t="str">
        <f t="shared" si="72"/>
        <v/>
      </c>
      <c r="AF74" s="61" t="str">
        <f t="shared" si="73"/>
        <v/>
      </c>
      <c r="AG74" s="61" t="str">
        <f t="shared" si="74"/>
        <v/>
      </c>
      <c r="AH74" s="69" t="str">
        <f t="shared" si="75"/>
        <v/>
      </c>
      <c r="AI74" s="70" t="str">
        <f t="shared" si="23"/>
        <v/>
      </c>
      <c r="AJ74" s="64" t="str">
        <f t="shared" si="76"/>
        <v/>
      </c>
      <c r="AK74" s="64" t="str">
        <f t="shared" si="77"/>
        <v/>
      </c>
      <c r="AL74" s="64" t="str">
        <f t="shared" si="78"/>
        <v/>
      </c>
      <c r="AM74" s="64" t="str">
        <f t="shared" si="79"/>
        <v/>
      </c>
      <c r="AN74" s="64" t="str">
        <f t="shared" si="80"/>
        <v/>
      </c>
    </row>
    <row r="75" spans="3:40" ht="24.5" thickTop="1" thickBot="1" x14ac:dyDescent="0.55000000000000004">
      <c r="C75" s="51"/>
      <c r="D75" s="52"/>
      <c r="E75" s="52"/>
      <c r="F75" s="53"/>
      <c r="G75" s="53"/>
      <c r="H75" s="52"/>
      <c r="I75" s="52"/>
      <c r="J75" s="54"/>
      <c r="K75" s="54"/>
      <c r="L75" s="78" t="str">
        <f t="shared" si="81"/>
        <v/>
      </c>
      <c r="M75" s="56" t="str">
        <f t="shared" si="59"/>
        <v/>
      </c>
      <c r="N75" s="57" t="str">
        <f t="shared" si="2"/>
        <v/>
      </c>
      <c r="O75" s="58" t="str">
        <f t="shared" si="60"/>
        <v/>
      </c>
      <c r="P75" s="59" t="str">
        <f t="shared" si="4"/>
        <v/>
      </c>
      <c r="Q75" s="60" t="str">
        <f t="shared" si="61"/>
        <v/>
      </c>
      <c r="R75" s="61" t="str">
        <f t="shared" si="62"/>
        <v/>
      </c>
      <c r="S75" s="56" t="str">
        <f t="shared" si="63"/>
        <v/>
      </c>
      <c r="T75" s="62" t="str">
        <f t="shared" si="64"/>
        <v/>
      </c>
      <c r="U75" s="63" t="str">
        <f t="shared" si="9"/>
        <v/>
      </c>
      <c r="V75" s="64" t="str">
        <f t="shared" si="65"/>
        <v/>
      </c>
      <c r="W75" s="65" t="str">
        <f t="shared" si="11"/>
        <v/>
      </c>
      <c r="X75" s="64" t="str">
        <f t="shared" si="66"/>
        <v/>
      </c>
      <c r="Y75" s="64" t="str">
        <f t="shared" si="67"/>
        <v/>
      </c>
      <c r="Z75" s="56" t="str">
        <f t="shared" si="68"/>
        <v/>
      </c>
      <c r="AA75" s="66" t="str">
        <f t="shared" si="69"/>
        <v/>
      </c>
      <c r="AB75" s="57" t="str">
        <f t="shared" si="16"/>
        <v/>
      </c>
      <c r="AC75" s="67" t="str">
        <f t="shared" si="70"/>
        <v/>
      </c>
      <c r="AD75" s="59" t="str">
        <f t="shared" si="71"/>
        <v/>
      </c>
      <c r="AE75" s="68" t="str">
        <f t="shared" si="72"/>
        <v/>
      </c>
      <c r="AF75" s="61" t="str">
        <f t="shared" si="73"/>
        <v/>
      </c>
      <c r="AG75" s="61" t="str">
        <f t="shared" si="74"/>
        <v/>
      </c>
      <c r="AH75" s="69" t="str">
        <f t="shared" si="75"/>
        <v/>
      </c>
      <c r="AI75" s="70" t="str">
        <f t="shared" si="23"/>
        <v/>
      </c>
      <c r="AJ75" s="64" t="str">
        <f t="shared" si="76"/>
        <v/>
      </c>
      <c r="AK75" s="64" t="str">
        <f t="shared" si="77"/>
        <v/>
      </c>
      <c r="AL75" s="64" t="str">
        <f t="shared" si="78"/>
        <v/>
      </c>
      <c r="AM75" s="64" t="str">
        <f t="shared" si="79"/>
        <v/>
      </c>
      <c r="AN75" s="64" t="str">
        <f t="shared" si="80"/>
        <v/>
      </c>
    </row>
    <row r="76" spans="3:40" ht="24.5" thickTop="1" thickBot="1" x14ac:dyDescent="0.55000000000000004">
      <c r="C76" s="51"/>
      <c r="D76" s="52"/>
      <c r="E76" s="52"/>
      <c r="F76" s="53"/>
      <c r="G76" s="53"/>
      <c r="H76" s="52"/>
      <c r="I76" s="52"/>
      <c r="J76" s="54"/>
      <c r="K76" s="54"/>
      <c r="L76" s="78" t="str">
        <f t="shared" si="81"/>
        <v/>
      </c>
      <c r="M76" s="56" t="str">
        <f t="shared" si="59"/>
        <v/>
      </c>
      <c r="N76" s="57" t="str">
        <f t="shared" si="2"/>
        <v/>
      </c>
      <c r="O76" s="58" t="str">
        <f t="shared" si="60"/>
        <v/>
      </c>
      <c r="P76" s="59" t="str">
        <f t="shared" si="4"/>
        <v/>
      </c>
      <c r="Q76" s="60" t="str">
        <f t="shared" si="61"/>
        <v/>
      </c>
      <c r="R76" s="61" t="str">
        <f t="shared" si="62"/>
        <v/>
      </c>
      <c r="S76" s="56" t="str">
        <f t="shared" si="63"/>
        <v/>
      </c>
      <c r="T76" s="62" t="str">
        <f t="shared" si="64"/>
        <v/>
      </c>
      <c r="U76" s="63" t="str">
        <f t="shared" si="9"/>
        <v/>
      </c>
      <c r="V76" s="64" t="str">
        <f t="shared" si="65"/>
        <v/>
      </c>
      <c r="W76" s="65" t="str">
        <f t="shared" si="11"/>
        <v/>
      </c>
      <c r="X76" s="64" t="str">
        <f t="shared" si="66"/>
        <v/>
      </c>
      <c r="Y76" s="64" t="str">
        <f t="shared" si="67"/>
        <v/>
      </c>
      <c r="Z76" s="56" t="str">
        <f t="shared" si="68"/>
        <v/>
      </c>
      <c r="AA76" s="66" t="str">
        <f t="shared" si="69"/>
        <v/>
      </c>
      <c r="AB76" s="57" t="str">
        <f t="shared" si="16"/>
        <v/>
      </c>
      <c r="AC76" s="67" t="str">
        <f t="shared" si="70"/>
        <v/>
      </c>
      <c r="AD76" s="59" t="str">
        <f t="shared" si="71"/>
        <v/>
      </c>
      <c r="AE76" s="68" t="str">
        <f t="shared" si="72"/>
        <v/>
      </c>
      <c r="AF76" s="61" t="str">
        <f t="shared" si="73"/>
        <v/>
      </c>
      <c r="AG76" s="61" t="str">
        <f t="shared" si="74"/>
        <v/>
      </c>
      <c r="AH76" s="69" t="str">
        <f t="shared" si="75"/>
        <v/>
      </c>
      <c r="AI76" s="70" t="str">
        <f t="shared" si="23"/>
        <v/>
      </c>
      <c r="AJ76" s="64" t="str">
        <f t="shared" si="76"/>
        <v/>
      </c>
      <c r="AK76" s="64" t="str">
        <f t="shared" si="77"/>
        <v/>
      </c>
      <c r="AL76" s="64" t="str">
        <f t="shared" si="78"/>
        <v/>
      </c>
      <c r="AM76" s="64" t="str">
        <f t="shared" si="79"/>
        <v/>
      </c>
      <c r="AN76" s="64" t="str">
        <f t="shared" si="80"/>
        <v/>
      </c>
    </row>
    <row r="77" spans="3:40" ht="24.5" thickTop="1" thickBot="1" x14ac:dyDescent="0.55000000000000004">
      <c r="C77" s="51"/>
      <c r="D77" s="52"/>
      <c r="E77" s="52"/>
      <c r="F77" s="53"/>
      <c r="G77" s="53"/>
      <c r="H77" s="52"/>
      <c r="I77" s="52"/>
      <c r="J77" s="54"/>
      <c r="K77" s="54"/>
      <c r="L77" s="78" t="str">
        <f t="shared" si="81"/>
        <v/>
      </c>
      <c r="M77" s="56" t="str">
        <f t="shared" si="59"/>
        <v/>
      </c>
      <c r="N77" s="57" t="str">
        <f t="shared" si="2"/>
        <v/>
      </c>
      <c r="O77" s="58" t="str">
        <f t="shared" si="60"/>
        <v/>
      </c>
      <c r="P77" s="59" t="str">
        <f t="shared" si="4"/>
        <v/>
      </c>
      <c r="Q77" s="60" t="str">
        <f t="shared" si="61"/>
        <v/>
      </c>
      <c r="R77" s="61" t="str">
        <f t="shared" si="62"/>
        <v/>
      </c>
      <c r="S77" s="56" t="str">
        <f t="shared" si="63"/>
        <v/>
      </c>
      <c r="T77" s="62" t="str">
        <f t="shared" si="64"/>
        <v/>
      </c>
      <c r="U77" s="63" t="str">
        <f t="shared" si="9"/>
        <v/>
      </c>
      <c r="V77" s="64" t="str">
        <f t="shared" si="65"/>
        <v/>
      </c>
      <c r="W77" s="65" t="str">
        <f t="shared" si="11"/>
        <v/>
      </c>
      <c r="X77" s="64" t="str">
        <f t="shared" si="66"/>
        <v/>
      </c>
      <c r="Y77" s="64" t="str">
        <f t="shared" si="67"/>
        <v/>
      </c>
      <c r="Z77" s="56" t="str">
        <f t="shared" si="68"/>
        <v/>
      </c>
      <c r="AA77" s="66" t="str">
        <f t="shared" si="69"/>
        <v/>
      </c>
      <c r="AB77" s="57" t="str">
        <f t="shared" si="16"/>
        <v/>
      </c>
      <c r="AC77" s="67" t="str">
        <f t="shared" si="70"/>
        <v/>
      </c>
      <c r="AD77" s="59" t="str">
        <f t="shared" si="71"/>
        <v/>
      </c>
      <c r="AE77" s="68" t="str">
        <f t="shared" si="72"/>
        <v/>
      </c>
      <c r="AF77" s="61" t="str">
        <f t="shared" si="73"/>
        <v/>
      </c>
      <c r="AG77" s="61" t="str">
        <f t="shared" si="74"/>
        <v/>
      </c>
      <c r="AH77" s="69" t="str">
        <f t="shared" si="75"/>
        <v/>
      </c>
      <c r="AI77" s="70" t="str">
        <f t="shared" si="23"/>
        <v/>
      </c>
      <c r="AJ77" s="64" t="str">
        <f t="shared" si="76"/>
        <v/>
      </c>
      <c r="AK77" s="64" t="str">
        <f t="shared" si="77"/>
        <v/>
      </c>
      <c r="AL77" s="64" t="str">
        <f t="shared" si="78"/>
        <v/>
      </c>
      <c r="AM77" s="64" t="str">
        <f t="shared" si="79"/>
        <v/>
      </c>
      <c r="AN77" s="64" t="str">
        <f t="shared" si="80"/>
        <v/>
      </c>
    </row>
    <row r="78" spans="3:40" ht="24.5" thickTop="1" thickBot="1" x14ac:dyDescent="0.55000000000000004">
      <c r="C78" s="51"/>
      <c r="D78" s="52"/>
      <c r="E78" s="52"/>
      <c r="F78" s="53"/>
      <c r="G78" s="53"/>
      <c r="H78" s="52"/>
      <c r="I78" s="52"/>
      <c r="J78" s="54"/>
      <c r="K78" s="54"/>
      <c r="L78" s="78" t="str">
        <f t="shared" si="81"/>
        <v/>
      </c>
      <c r="M78" s="56" t="str">
        <f t="shared" si="59"/>
        <v/>
      </c>
      <c r="N78" s="57" t="str">
        <f t="shared" si="2"/>
        <v/>
      </c>
      <c r="O78" s="58" t="str">
        <f t="shared" si="60"/>
        <v/>
      </c>
      <c r="P78" s="59" t="str">
        <f t="shared" si="4"/>
        <v/>
      </c>
      <c r="Q78" s="60" t="str">
        <f t="shared" si="61"/>
        <v/>
      </c>
      <c r="R78" s="61" t="str">
        <f t="shared" si="62"/>
        <v/>
      </c>
      <c r="S78" s="56" t="str">
        <f t="shared" si="63"/>
        <v/>
      </c>
      <c r="T78" s="62" t="str">
        <f t="shared" si="64"/>
        <v/>
      </c>
      <c r="U78" s="63" t="str">
        <f t="shared" si="9"/>
        <v/>
      </c>
      <c r="V78" s="64" t="str">
        <f t="shared" si="65"/>
        <v/>
      </c>
      <c r="W78" s="65" t="str">
        <f t="shared" si="11"/>
        <v/>
      </c>
      <c r="X78" s="64" t="str">
        <f t="shared" si="66"/>
        <v/>
      </c>
      <c r="Y78" s="64" t="str">
        <f t="shared" si="67"/>
        <v/>
      </c>
      <c r="Z78" s="56" t="str">
        <f t="shared" si="68"/>
        <v/>
      </c>
      <c r="AA78" s="66" t="str">
        <f t="shared" si="69"/>
        <v/>
      </c>
      <c r="AB78" s="57" t="str">
        <f t="shared" si="16"/>
        <v/>
      </c>
      <c r="AC78" s="67" t="str">
        <f t="shared" si="70"/>
        <v/>
      </c>
      <c r="AD78" s="59" t="str">
        <f t="shared" si="71"/>
        <v/>
      </c>
      <c r="AE78" s="68" t="str">
        <f t="shared" si="72"/>
        <v/>
      </c>
      <c r="AF78" s="61" t="str">
        <f t="shared" si="73"/>
        <v/>
      </c>
      <c r="AG78" s="61" t="str">
        <f t="shared" si="74"/>
        <v/>
      </c>
      <c r="AH78" s="69" t="str">
        <f t="shared" si="75"/>
        <v/>
      </c>
      <c r="AI78" s="70" t="str">
        <f t="shared" si="23"/>
        <v/>
      </c>
      <c r="AJ78" s="64" t="str">
        <f t="shared" si="76"/>
        <v/>
      </c>
      <c r="AK78" s="64" t="str">
        <f t="shared" si="77"/>
        <v/>
      </c>
      <c r="AL78" s="64" t="str">
        <f t="shared" si="78"/>
        <v/>
      </c>
      <c r="AM78" s="64" t="str">
        <f t="shared" si="79"/>
        <v/>
      </c>
      <c r="AN78" s="64" t="str">
        <f t="shared" si="80"/>
        <v/>
      </c>
    </row>
    <row r="79" spans="3:40" ht="24.5" thickTop="1" thickBot="1" x14ac:dyDescent="0.55000000000000004">
      <c r="C79" s="51"/>
      <c r="D79" s="52"/>
      <c r="E79" s="52"/>
      <c r="F79" s="53"/>
      <c r="G79" s="53"/>
      <c r="H79" s="52"/>
      <c r="I79" s="52"/>
      <c r="J79" s="54"/>
      <c r="K79" s="54"/>
      <c r="L79" s="78" t="str">
        <f t="shared" si="81"/>
        <v/>
      </c>
      <c r="M79" s="56" t="str">
        <f t="shared" si="59"/>
        <v/>
      </c>
      <c r="N79" s="57" t="str">
        <f t="shared" si="2"/>
        <v/>
      </c>
      <c r="O79" s="58" t="str">
        <f t="shared" si="60"/>
        <v/>
      </c>
      <c r="P79" s="59" t="str">
        <f t="shared" si="4"/>
        <v/>
      </c>
      <c r="Q79" s="60" t="str">
        <f t="shared" si="61"/>
        <v/>
      </c>
      <c r="R79" s="61" t="str">
        <f t="shared" si="62"/>
        <v/>
      </c>
      <c r="S79" s="56" t="str">
        <f t="shared" si="63"/>
        <v/>
      </c>
      <c r="T79" s="62" t="str">
        <f t="shared" si="64"/>
        <v/>
      </c>
      <c r="U79" s="63" t="str">
        <f t="shared" si="9"/>
        <v/>
      </c>
      <c r="V79" s="64" t="str">
        <f t="shared" si="65"/>
        <v/>
      </c>
      <c r="W79" s="65" t="str">
        <f t="shared" si="11"/>
        <v/>
      </c>
      <c r="X79" s="64" t="str">
        <f t="shared" si="66"/>
        <v/>
      </c>
      <c r="Y79" s="64" t="str">
        <f t="shared" si="67"/>
        <v/>
      </c>
      <c r="Z79" s="56" t="str">
        <f t="shared" si="68"/>
        <v/>
      </c>
      <c r="AA79" s="66" t="str">
        <f t="shared" si="69"/>
        <v/>
      </c>
      <c r="AB79" s="57" t="str">
        <f t="shared" si="16"/>
        <v/>
      </c>
      <c r="AC79" s="67" t="str">
        <f t="shared" si="70"/>
        <v/>
      </c>
      <c r="AD79" s="59" t="str">
        <f t="shared" si="71"/>
        <v/>
      </c>
      <c r="AE79" s="68" t="str">
        <f t="shared" si="72"/>
        <v/>
      </c>
      <c r="AF79" s="61" t="str">
        <f t="shared" si="73"/>
        <v/>
      </c>
      <c r="AG79" s="61" t="str">
        <f t="shared" si="74"/>
        <v/>
      </c>
      <c r="AH79" s="69" t="str">
        <f t="shared" si="75"/>
        <v/>
      </c>
      <c r="AI79" s="70" t="str">
        <f t="shared" si="23"/>
        <v/>
      </c>
      <c r="AJ79" s="64" t="str">
        <f t="shared" si="76"/>
        <v/>
      </c>
      <c r="AK79" s="64" t="str">
        <f t="shared" si="77"/>
        <v/>
      </c>
      <c r="AL79" s="64" t="str">
        <f t="shared" si="78"/>
        <v/>
      </c>
      <c r="AM79" s="64" t="str">
        <f t="shared" si="79"/>
        <v/>
      </c>
      <c r="AN79" s="64" t="str">
        <f t="shared" si="80"/>
        <v/>
      </c>
    </row>
    <row r="80" spans="3:40" ht="24.5" thickTop="1" thickBot="1" x14ac:dyDescent="0.55000000000000004">
      <c r="C80" s="51"/>
      <c r="D80" s="52"/>
      <c r="E80" s="52"/>
      <c r="F80" s="53"/>
      <c r="G80" s="53"/>
      <c r="H80" s="52"/>
      <c r="I80" s="52"/>
      <c r="J80" s="54"/>
      <c r="K80" s="54"/>
      <c r="L80" s="55" t="str">
        <f>IF(C80="","",_xlfn.CONCAT("            { line: ","""",C80,", ",M80:AN80,""", sC: ","""",B80,"""},"))</f>
        <v/>
      </c>
      <c r="M80" s="56" t="str">
        <f t="shared" si="59"/>
        <v/>
      </c>
      <c r="N80" s="57" t="str">
        <f t="shared" si="2"/>
        <v/>
      </c>
      <c r="O80" s="58" t="str">
        <f t="shared" si="60"/>
        <v/>
      </c>
      <c r="P80" s="59" t="str">
        <f t="shared" si="4"/>
        <v/>
      </c>
      <c r="Q80" s="60" t="str">
        <f t="shared" si="61"/>
        <v/>
      </c>
      <c r="R80" s="61" t="str">
        <f t="shared" si="62"/>
        <v/>
      </c>
      <c r="S80" s="56" t="str">
        <f t="shared" si="63"/>
        <v/>
      </c>
      <c r="T80" s="62" t="str">
        <f t="shared" si="64"/>
        <v/>
      </c>
      <c r="U80" s="63" t="str">
        <f t="shared" si="9"/>
        <v/>
      </c>
      <c r="V80" s="64" t="str">
        <f t="shared" si="65"/>
        <v/>
      </c>
      <c r="W80" s="65" t="str">
        <f t="shared" si="11"/>
        <v/>
      </c>
      <c r="X80" s="64" t="str">
        <f t="shared" si="66"/>
        <v/>
      </c>
      <c r="Y80" s="64" t="str">
        <f t="shared" si="67"/>
        <v/>
      </c>
      <c r="Z80" s="56" t="str">
        <f t="shared" si="68"/>
        <v/>
      </c>
      <c r="AA80" s="66" t="str">
        <f t="shared" si="69"/>
        <v/>
      </c>
      <c r="AB80" s="57" t="str">
        <f t="shared" si="16"/>
        <v/>
      </c>
      <c r="AC80" s="67" t="str">
        <f t="shared" si="70"/>
        <v/>
      </c>
      <c r="AD80" s="59" t="str">
        <f t="shared" si="71"/>
        <v/>
      </c>
      <c r="AE80" s="68" t="str">
        <f t="shared" si="72"/>
        <v/>
      </c>
      <c r="AF80" s="61" t="str">
        <f t="shared" si="73"/>
        <v/>
      </c>
      <c r="AG80" s="61" t="str">
        <f t="shared" si="74"/>
        <v/>
      </c>
      <c r="AH80" s="69" t="str">
        <f t="shared" si="75"/>
        <v/>
      </c>
      <c r="AI80" s="70" t="str">
        <f t="shared" si="23"/>
        <v/>
      </c>
      <c r="AJ80" s="64" t="str">
        <f t="shared" si="76"/>
        <v/>
      </c>
      <c r="AK80" s="64" t="str">
        <f t="shared" si="77"/>
        <v/>
      </c>
      <c r="AL80" s="64" t="str">
        <f t="shared" si="78"/>
        <v/>
      </c>
      <c r="AM80" s="64" t="str">
        <f t="shared" si="79"/>
        <v/>
      </c>
      <c r="AN80" s="64" t="str">
        <f t="shared" si="80"/>
        <v/>
      </c>
    </row>
    <row r="81" spans="2:40" ht="26.5" thickTop="1" thickBot="1" x14ac:dyDescent="0.55000000000000004">
      <c r="C81" s="73"/>
      <c r="D81" s="74"/>
      <c r="E81" s="74"/>
      <c r="F81" s="74"/>
      <c r="G81" s="74"/>
      <c r="H81" s="74"/>
      <c r="I81" s="74"/>
      <c r="J81" s="74"/>
      <c r="K81" s="74"/>
      <c r="L81" s="75" t="s">
        <v>997</v>
      </c>
      <c r="M81" s="56"/>
      <c r="N81" s="57"/>
      <c r="O81" s="58"/>
      <c r="P81" s="59"/>
      <c r="Q81" s="60"/>
      <c r="R81" s="61"/>
      <c r="S81" s="56"/>
      <c r="T81" s="62"/>
      <c r="U81" s="63"/>
      <c r="V81" s="64"/>
      <c r="W81" s="65"/>
      <c r="X81" s="64"/>
      <c r="Y81" s="64"/>
      <c r="Z81" s="56"/>
      <c r="AA81" s="66"/>
      <c r="AB81" s="57"/>
      <c r="AC81" s="67"/>
      <c r="AD81" s="59"/>
      <c r="AE81" s="68"/>
      <c r="AF81" s="61"/>
      <c r="AG81" s="61"/>
      <c r="AH81" s="69"/>
      <c r="AI81" s="70"/>
      <c r="AJ81" s="64"/>
      <c r="AK81" s="64"/>
      <c r="AL81" s="64"/>
      <c r="AM81" s="64"/>
      <c r="AN81" s="64"/>
    </row>
    <row r="82" spans="2:40" ht="24.5" thickTop="1" thickBot="1" x14ac:dyDescent="0.55000000000000004">
      <c r="C82" s="51"/>
      <c r="D82" s="52"/>
      <c r="E82" s="52"/>
      <c r="F82" s="53"/>
      <c r="G82" s="53"/>
      <c r="H82" s="52"/>
      <c r="I82" s="52"/>
      <c r="J82" s="54"/>
      <c r="K82" s="54"/>
      <c r="L82" s="55" t="str">
        <f t="shared" ref="L82:L101" si="82">IF(C82="","",_xlfn.CONCAT("            { line: ","""",C82,", ",M82:AN82,""", sC: ","""",B82,"""},"))</f>
        <v/>
      </c>
      <c r="M82" s="56" t="str">
        <f t="shared" ref="M82:M101" si="83">IF(N82="","","(")</f>
        <v/>
      </c>
      <c r="N82" s="57" t="str">
        <f t="shared" ref="N82:N101" si="84">IF(D82="","",D82)</f>
        <v/>
      </c>
      <c r="O82" s="58" t="str">
        <f t="shared" ref="O82:O101" si="85">IF(N82="","",",")</f>
        <v/>
      </c>
      <c r="P82" s="59" t="str">
        <f t="shared" ref="P82:P101" si="86">IF(E82="","",E82)</f>
        <v/>
      </c>
      <c r="Q82" s="60" t="str">
        <f t="shared" ref="Q82:Q101" si="87">IF(N82="","",",")</f>
        <v/>
      </c>
      <c r="R82" s="61" t="str">
        <f t="shared" ref="R82:R101" si="88">IF(N82="","",15)</f>
        <v/>
      </c>
      <c r="S82" s="56" t="str">
        <f t="shared" ref="S82:S101" si="89">IF(N82="","",")")</f>
        <v/>
      </c>
      <c r="T82" s="62" t="str">
        <f t="shared" ref="T82:T101" si="90">IF(U82="","","(")</f>
        <v/>
      </c>
      <c r="U82" s="63" t="str">
        <f t="shared" ref="U82:U101" si="91">IF(F82="","",F82)</f>
        <v/>
      </c>
      <c r="V82" s="64" t="str">
        <f t="shared" ref="V82:V101" si="92">IF(U82="","",",")</f>
        <v/>
      </c>
      <c r="W82" s="65" t="str">
        <f t="shared" ref="W82:W101" si="93">IF(G82="","",G82)</f>
        <v/>
      </c>
      <c r="X82" s="64" t="str">
        <f t="shared" ref="X82:X101" si="94">IF(U82="","",",")</f>
        <v/>
      </c>
      <c r="Y82" s="64" t="str">
        <f t="shared" ref="Y82:Y101" si="95">IF(U82="","",250)</f>
        <v/>
      </c>
      <c r="Z82" s="56" t="str">
        <f t="shared" ref="Z82:Z101" si="96">IF(U82="","",")")</f>
        <v/>
      </c>
      <c r="AA82" s="66" t="str">
        <f t="shared" ref="AA82:AA101" si="97">IF(AB82="","","(")</f>
        <v/>
      </c>
      <c r="AB82" s="57" t="str">
        <f t="shared" ref="AB82:AB101" si="98">IF(H82="","",H82)</f>
        <v/>
      </c>
      <c r="AC82" s="67" t="str">
        <f t="shared" ref="AC82:AC101" si="99">IF(AB82="","",",")</f>
        <v/>
      </c>
      <c r="AD82" s="59" t="str">
        <f t="shared" si="71"/>
        <v/>
      </c>
      <c r="AE82" s="68" t="str">
        <f t="shared" ref="AE82:AE101" si="100">IF(AB82="","",",")</f>
        <v/>
      </c>
      <c r="AF82" s="61" t="str">
        <f t="shared" ref="AF82:AF101" si="101">IF(AB82="","",350)</f>
        <v/>
      </c>
      <c r="AG82" s="61" t="str">
        <f t="shared" ref="AG82:AG101" si="102">IF(AB82="","",")")</f>
        <v/>
      </c>
      <c r="AH82" s="69" t="str">
        <f t="shared" ref="AH82:AH101" si="103">IF(AI82="","","(")</f>
        <v/>
      </c>
      <c r="AI82" s="70" t="str">
        <f t="shared" ref="AI82:AI101" si="104">IF(J82="","",J82)</f>
        <v/>
      </c>
      <c r="AJ82" s="64" t="str">
        <f t="shared" ref="AJ82:AJ101" si="105">IF(AI82="","",",")</f>
        <v/>
      </c>
      <c r="AK82" s="64" t="str">
        <f t="shared" si="77"/>
        <v/>
      </c>
      <c r="AL82" s="64" t="str">
        <f t="shared" ref="AL82:AL101" si="106">IF(AI82="","",",")</f>
        <v/>
      </c>
      <c r="AM82" s="64" t="str">
        <f t="shared" ref="AM82:AM101" si="107">IF(AI82="","",450)</f>
        <v/>
      </c>
      <c r="AN82" s="64" t="str">
        <f t="shared" ref="AN82:AN101" si="108">IF(AI82="","",")")</f>
        <v/>
      </c>
    </row>
    <row r="83" spans="2:40" ht="26.5" thickTop="1" thickBot="1" x14ac:dyDescent="0.55000000000000004">
      <c r="C83" s="73"/>
      <c r="D83" s="74"/>
      <c r="E83" s="74"/>
      <c r="F83" s="74"/>
      <c r="G83" s="74"/>
      <c r="H83" s="74"/>
      <c r="I83" s="74"/>
      <c r="J83" s="74"/>
      <c r="K83" s="74"/>
      <c r="L83" s="75" t="s">
        <v>997</v>
      </c>
      <c r="M83" s="56"/>
      <c r="N83" s="57"/>
      <c r="O83" s="58"/>
      <c r="P83" s="59"/>
      <c r="Q83" s="60"/>
      <c r="R83" s="61"/>
      <c r="S83" s="56"/>
      <c r="T83" s="62"/>
      <c r="U83" s="63"/>
      <c r="V83" s="64"/>
      <c r="W83" s="65"/>
      <c r="X83" s="64"/>
      <c r="Y83" s="64"/>
      <c r="Z83" s="56"/>
      <c r="AA83" s="66"/>
      <c r="AB83" s="57"/>
      <c r="AC83" s="67"/>
      <c r="AD83" s="59"/>
      <c r="AE83" s="68"/>
      <c r="AF83" s="61"/>
      <c r="AG83" s="61"/>
      <c r="AH83" s="69"/>
      <c r="AI83" s="70"/>
      <c r="AJ83" s="64"/>
      <c r="AK83" s="64"/>
      <c r="AL83" s="64"/>
      <c r="AM83" s="64"/>
      <c r="AN83" s="64"/>
    </row>
    <row r="84" spans="2:40" ht="24.5" thickTop="1" thickBot="1" x14ac:dyDescent="0.55000000000000004">
      <c r="C84" s="79" t="s">
        <v>999</v>
      </c>
      <c r="D84" s="80"/>
      <c r="E84" s="80"/>
      <c r="F84" s="80"/>
      <c r="G84" s="80"/>
      <c r="H84" s="80"/>
      <c r="I84" s="80"/>
      <c r="J84" s="80"/>
      <c r="K84" s="80"/>
      <c r="L84" s="81" t="s">
        <v>1000</v>
      </c>
      <c r="M84" s="56" t="str">
        <f t="shared" ref="M84:M100" si="109">IF(N84="","","(")</f>
        <v/>
      </c>
      <c r="N84" s="57" t="str">
        <f t="shared" ref="N84:N100" si="110">IF(D84="","",D84)</f>
        <v/>
      </c>
      <c r="O84" s="58" t="str">
        <f t="shared" ref="O84:O100" si="111">IF(N84="","",",")</f>
        <v/>
      </c>
      <c r="P84" s="59" t="str">
        <f t="shared" ref="P84:P100" si="112">IF(E84="","",E84)</f>
        <v/>
      </c>
      <c r="Q84" s="60" t="str">
        <f t="shared" ref="Q84:Q100" si="113">IF(N84="","",",")</f>
        <v/>
      </c>
      <c r="R84" s="61" t="str">
        <f t="shared" ref="R84:R100" si="114">IF(N84="","",15)</f>
        <v/>
      </c>
      <c r="S84" s="56" t="str">
        <f t="shared" ref="S84:S100" si="115">IF(N84="","",")")</f>
        <v/>
      </c>
      <c r="T84" s="62" t="str">
        <f t="shared" ref="T84:T100" si="116">IF(U84="","","(")</f>
        <v/>
      </c>
      <c r="U84" s="63" t="str">
        <f t="shared" ref="U84:U100" si="117">IF(F84="","",F84)</f>
        <v/>
      </c>
      <c r="V84" s="64" t="str">
        <f t="shared" ref="V84:V100" si="118">IF(U84="","",",")</f>
        <v/>
      </c>
      <c r="W84" s="65" t="str">
        <f t="shared" ref="W84:W100" si="119">IF(G84="","",G84)</f>
        <v/>
      </c>
      <c r="X84" s="64" t="str">
        <f t="shared" ref="X84:X100" si="120">IF(U84="","",",")</f>
        <v/>
      </c>
      <c r="Y84" s="64" t="str">
        <f t="shared" ref="Y84:Y100" si="121">IF(U84="","",250)</f>
        <v/>
      </c>
      <c r="Z84" s="56" t="str">
        <f t="shared" ref="Z84:Z100" si="122">IF(U84="","",")")</f>
        <v/>
      </c>
      <c r="AA84" s="66" t="str">
        <f t="shared" ref="AA84:AA100" si="123">IF(AB84="","","(")</f>
        <v/>
      </c>
      <c r="AB84" s="57" t="str">
        <f t="shared" ref="AB84:AB100" si="124">IF(H84="","",H84)</f>
        <v/>
      </c>
      <c r="AC84" s="67" t="str">
        <f t="shared" ref="AC84:AC100" si="125">IF(AB84="","",",")</f>
        <v/>
      </c>
      <c r="AD84" s="59" t="str">
        <f t="shared" ref="AD84:AD100" si="126">IF(I84="","",I84)</f>
        <v/>
      </c>
      <c r="AE84" s="68" t="str">
        <f t="shared" ref="AE84:AE100" si="127">IF(AB84="","",",")</f>
        <v/>
      </c>
      <c r="AF84" s="61" t="str">
        <f t="shared" ref="AF84:AF100" si="128">IF(AB84="","",350)</f>
        <v/>
      </c>
      <c r="AG84" s="61" t="str">
        <f t="shared" ref="AG84:AG100" si="129">IF(AB84="","",")")</f>
        <v/>
      </c>
      <c r="AH84" s="69" t="str">
        <f t="shared" ref="AH84:AH100" si="130">IF(AI84="","","(")</f>
        <v/>
      </c>
      <c r="AI84" s="70" t="str">
        <f t="shared" ref="AI84:AI100" si="131">IF(J84="","",J84)</f>
        <v/>
      </c>
      <c r="AJ84" s="64" t="str">
        <f t="shared" ref="AJ84:AJ100" si="132">IF(AI84="","",",")</f>
        <v/>
      </c>
      <c r="AK84" s="64" t="str">
        <f t="shared" ref="AK84:AK100" si="133">IF(K84="","",K84)</f>
        <v/>
      </c>
      <c r="AL84" s="64" t="str">
        <f t="shared" ref="AL84:AL100" si="134">IF(AI84="","",",")</f>
        <v/>
      </c>
      <c r="AM84" s="64" t="str">
        <f t="shared" ref="AM84:AM100" si="135">IF(AI84="","",450)</f>
        <v/>
      </c>
      <c r="AN84" s="64" t="str">
        <f t="shared" ref="AN84:AN100" si="136">IF(AI84="","",")")</f>
        <v/>
      </c>
    </row>
    <row r="85" spans="2:40" ht="24.5" thickTop="1" thickBot="1" x14ac:dyDescent="0.55000000000000004">
      <c r="B85" t="s">
        <v>1001</v>
      </c>
      <c r="C85" s="82" t="s">
        <v>1002</v>
      </c>
      <c r="D85" s="83"/>
      <c r="E85" s="83"/>
      <c r="F85" s="83"/>
      <c r="G85" s="83"/>
      <c r="H85" s="83"/>
      <c r="I85" s="83"/>
      <c r="J85" s="83"/>
      <c r="K85" s="83"/>
      <c r="L85" s="84" t="str">
        <f>IF(C85="","",_xlfn.CONCAT("       triggerLine: ","""",C85,", ",M85:AN85,""", sC: ","""",B85,""", lines: ["))</f>
        <v xml:space="preserve">       triggerLine: "ASAMBLEA UNO, ", sC: "ta as", lines: [</v>
      </c>
      <c r="M85" s="56" t="str">
        <f t="shared" si="109"/>
        <v/>
      </c>
      <c r="N85" s="57" t="str">
        <f t="shared" si="110"/>
        <v/>
      </c>
      <c r="O85" s="58" t="str">
        <f t="shared" si="111"/>
        <v/>
      </c>
      <c r="P85" s="59" t="str">
        <f t="shared" si="112"/>
        <v/>
      </c>
      <c r="Q85" s="60" t="str">
        <f t="shared" si="113"/>
        <v/>
      </c>
      <c r="R85" s="61" t="str">
        <f t="shared" si="114"/>
        <v/>
      </c>
      <c r="S85" s="56" t="str">
        <f t="shared" si="115"/>
        <v/>
      </c>
      <c r="T85" s="62" t="str">
        <f t="shared" si="116"/>
        <v/>
      </c>
      <c r="U85" s="63" t="str">
        <f t="shared" si="117"/>
        <v/>
      </c>
      <c r="V85" s="64" t="str">
        <f t="shared" si="118"/>
        <v/>
      </c>
      <c r="W85" s="65" t="str">
        <f t="shared" si="119"/>
        <v/>
      </c>
      <c r="X85" s="64" t="str">
        <f t="shared" si="120"/>
        <v/>
      </c>
      <c r="Y85" s="64" t="str">
        <f t="shared" si="121"/>
        <v/>
      </c>
      <c r="Z85" s="56" t="str">
        <f t="shared" si="122"/>
        <v/>
      </c>
      <c r="AA85" s="66" t="str">
        <f t="shared" si="123"/>
        <v/>
      </c>
      <c r="AB85" s="57" t="str">
        <f t="shared" si="124"/>
        <v/>
      </c>
      <c r="AC85" s="67" t="str">
        <f t="shared" si="125"/>
        <v/>
      </c>
      <c r="AD85" s="59" t="str">
        <f t="shared" si="126"/>
        <v/>
      </c>
      <c r="AE85" s="68" t="str">
        <f t="shared" si="127"/>
        <v/>
      </c>
      <c r="AF85" s="61" t="str">
        <f t="shared" si="128"/>
        <v/>
      </c>
      <c r="AG85" s="61" t="str">
        <f t="shared" si="129"/>
        <v/>
      </c>
      <c r="AH85" s="69" t="str">
        <f t="shared" si="130"/>
        <v/>
      </c>
      <c r="AI85" s="70" t="str">
        <f t="shared" si="131"/>
        <v/>
      </c>
      <c r="AJ85" s="64" t="str">
        <f t="shared" si="132"/>
        <v/>
      </c>
      <c r="AK85" s="64" t="str">
        <f t="shared" si="133"/>
        <v/>
      </c>
      <c r="AL85" s="64" t="str">
        <f t="shared" si="134"/>
        <v/>
      </c>
      <c r="AM85" s="64" t="str">
        <f t="shared" si="135"/>
        <v/>
      </c>
      <c r="AN85" s="64" t="str">
        <f t="shared" si="136"/>
        <v/>
      </c>
    </row>
    <row r="86" spans="2:40" ht="24.5" thickTop="1" thickBot="1" x14ac:dyDescent="0.55000000000000004">
      <c r="B86" t="s">
        <v>1003</v>
      </c>
      <c r="C86" s="85" t="s">
        <v>1004</v>
      </c>
      <c r="D86" s="86"/>
      <c r="E86" s="86"/>
      <c r="F86" s="86"/>
      <c r="G86" s="86"/>
      <c r="H86" s="87"/>
      <c r="I86" s="87"/>
      <c r="J86" s="87"/>
      <c r="K86" s="87"/>
      <c r="L86" s="88" t="str">
        <f>IF(C86="","",_xlfn.CONCAT("            { line: ","""",C86,", ",M86:AN86,""", sC: ","""",B86,"""},"))</f>
        <v xml:space="preserve">            { line: "ASAMBLEA DOS, ", sC: "as"},</v>
      </c>
      <c r="M86" s="56" t="str">
        <f t="shared" si="109"/>
        <v/>
      </c>
      <c r="N86" s="57" t="str">
        <f t="shared" si="110"/>
        <v/>
      </c>
      <c r="O86" s="58" t="str">
        <f t="shared" si="111"/>
        <v/>
      </c>
      <c r="P86" s="59" t="str">
        <f t="shared" si="112"/>
        <v/>
      </c>
      <c r="Q86" s="60" t="str">
        <f t="shared" si="113"/>
        <v/>
      </c>
      <c r="R86" s="61" t="str">
        <f t="shared" si="114"/>
        <v/>
      </c>
      <c r="S86" s="56" t="str">
        <f t="shared" si="115"/>
        <v/>
      </c>
      <c r="T86" s="62" t="str">
        <f t="shared" si="116"/>
        <v/>
      </c>
      <c r="U86" s="63" t="str">
        <f t="shared" si="117"/>
        <v/>
      </c>
      <c r="V86" s="64" t="str">
        <f t="shared" si="118"/>
        <v/>
      </c>
      <c r="W86" s="65" t="str">
        <f t="shared" si="119"/>
        <v/>
      </c>
      <c r="X86" s="64" t="str">
        <f t="shared" si="120"/>
        <v/>
      </c>
      <c r="Y86" s="64" t="str">
        <f t="shared" si="121"/>
        <v/>
      </c>
      <c r="Z86" s="56" t="str">
        <f t="shared" si="122"/>
        <v/>
      </c>
      <c r="AA86" s="66" t="str">
        <f t="shared" si="123"/>
        <v/>
      </c>
      <c r="AB86" s="57" t="str">
        <f t="shared" si="124"/>
        <v/>
      </c>
      <c r="AC86" s="67" t="str">
        <f t="shared" si="125"/>
        <v/>
      </c>
      <c r="AD86" s="59" t="str">
        <f t="shared" si="126"/>
        <v/>
      </c>
      <c r="AE86" s="68" t="str">
        <f t="shared" si="127"/>
        <v/>
      </c>
      <c r="AF86" s="61" t="str">
        <f t="shared" si="128"/>
        <v/>
      </c>
      <c r="AG86" s="61" t="str">
        <f t="shared" si="129"/>
        <v/>
      </c>
      <c r="AH86" s="69" t="str">
        <f t="shared" si="130"/>
        <v/>
      </c>
      <c r="AI86" s="70" t="str">
        <f t="shared" si="131"/>
        <v/>
      </c>
      <c r="AJ86" s="64" t="str">
        <f t="shared" si="132"/>
        <v/>
      </c>
      <c r="AK86" s="64" t="str">
        <f t="shared" si="133"/>
        <v/>
      </c>
      <c r="AL86" s="64" t="str">
        <f t="shared" si="134"/>
        <v/>
      </c>
      <c r="AM86" s="64" t="str">
        <f t="shared" si="135"/>
        <v/>
      </c>
      <c r="AN86" s="64" t="str">
        <f t="shared" si="136"/>
        <v/>
      </c>
    </row>
    <row r="87" spans="2:40" ht="24.5" thickTop="1" thickBot="1" x14ac:dyDescent="0.55000000000000004">
      <c r="B87" t="s">
        <v>1003</v>
      </c>
      <c r="C87" s="85" t="s">
        <v>1005</v>
      </c>
      <c r="D87" s="89"/>
      <c r="E87" s="89"/>
      <c r="F87" s="89"/>
      <c r="G87" s="89"/>
      <c r="H87" s="90"/>
      <c r="I87" s="90"/>
      <c r="J87" s="90"/>
      <c r="K87" s="90"/>
      <c r="L87" s="88" t="str">
        <f>IF(C87="","",_xlfn.CONCAT("            { line: ","""",C87,", ",M87:AN87,""", sC: ","""",B87,"""},"))</f>
        <v xml:space="preserve">            { line: "ASAMBLEA TRES, ", sC: "as"},</v>
      </c>
      <c r="M87" s="56" t="str">
        <f t="shared" si="109"/>
        <v/>
      </c>
      <c r="N87" s="57" t="str">
        <f t="shared" si="110"/>
        <v/>
      </c>
      <c r="O87" s="58" t="str">
        <f t="shared" si="111"/>
        <v/>
      </c>
      <c r="P87" s="59" t="str">
        <f t="shared" si="112"/>
        <v/>
      </c>
      <c r="Q87" s="60" t="str">
        <f t="shared" si="113"/>
        <v/>
      </c>
      <c r="R87" s="61" t="str">
        <f t="shared" si="114"/>
        <v/>
      </c>
      <c r="S87" s="56" t="str">
        <f t="shared" si="115"/>
        <v/>
      </c>
      <c r="T87" s="62" t="str">
        <f t="shared" si="116"/>
        <v/>
      </c>
      <c r="U87" s="63" t="str">
        <f t="shared" si="117"/>
        <v/>
      </c>
      <c r="V87" s="64" t="str">
        <f t="shared" si="118"/>
        <v/>
      </c>
      <c r="W87" s="65" t="str">
        <f t="shared" si="119"/>
        <v/>
      </c>
      <c r="X87" s="64" t="str">
        <f t="shared" si="120"/>
        <v/>
      </c>
      <c r="Y87" s="64" t="str">
        <f t="shared" si="121"/>
        <v/>
      </c>
      <c r="Z87" s="56" t="str">
        <f t="shared" si="122"/>
        <v/>
      </c>
      <c r="AA87" s="66" t="str">
        <f t="shared" si="123"/>
        <v/>
      </c>
      <c r="AB87" s="57" t="str">
        <f t="shared" si="124"/>
        <v/>
      </c>
      <c r="AC87" s="67" t="str">
        <f t="shared" si="125"/>
        <v/>
      </c>
      <c r="AD87" s="59" t="str">
        <f t="shared" si="126"/>
        <v/>
      </c>
      <c r="AE87" s="68" t="str">
        <f t="shared" si="127"/>
        <v/>
      </c>
      <c r="AF87" s="61" t="str">
        <f t="shared" si="128"/>
        <v/>
      </c>
      <c r="AG87" s="61" t="str">
        <f t="shared" si="129"/>
        <v/>
      </c>
      <c r="AH87" s="69" t="str">
        <f t="shared" si="130"/>
        <v/>
      </c>
      <c r="AI87" s="70" t="str">
        <f t="shared" si="131"/>
        <v/>
      </c>
      <c r="AJ87" s="64" t="str">
        <f t="shared" si="132"/>
        <v/>
      </c>
      <c r="AK87" s="64" t="str">
        <f t="shared" si="133"/>
        <v/>
      </c>
      <c r="AL87" s="64" t="str">
        <f t="shared" si="134"/>
        <v/>
      </c>
      <c r="AM87" s="64" t="str">
        <f t="shared" si="135"/>
        <v/>
      </c>
      <c r="AN87" s="64" t="str">
        <f t="shared" si="136"/>
        <v/>
      </c>
    </row>
    <row r="88" spans="2:40" ht="24.5" thickTop="1" thickBot="1" x14ac:dyDescent="0.55000000000000004">
      <c r="B88" t="s">
        <v>1003</v>
      </c>
      <c r="C88" s="85" t="s">
        <v>1006</v>
      </c>
      <c r="D88" s="86"/>
      <c r="E88" s="86"/>
      <c r="F88" s="86"/>
      <c r="G88" s="86"/>
      <c r="H88" s="87"/>
      <c r="I88" s="87"/>
      <c r="J88" s="87"/>
      <c r="K88" s="87"/>
      <c r="L88" s="88" t="str">
        <f>IF(C88="","",_xlfn.CONCAT("            { line: ","""",C88,", ",M88:AN88,""", sC: ","""",B88,"""},"))</f>
        <v xml:space="preserve">            { line: "ASAMBLEA CUATRO, ", sC: "as"},</v>
      </c>
      <c r="M88" s="56" t="str">
        <f t="shared" si="109"/>
        <v/>
      </c>
      <c r="N88" s="57" t="str">
        <f t="shared" si="110"/>
        <v/>
      </c>
      <c r="O88" s="58" t="str">
        <f t="shared" si="111"/>
        <v/>
      </c>
      <c r="P88" s="59" t="str">
        <f t="shared" si="112"/>
        <v/>
      </c>
      <c r="Q88" s="60" t="str">
        <f t="shared" si="113"/>
        <v/>
      </c>
      <c r="R88" s="61" t="str">
        <f t="shared" si="114"/>
        <v/>
      </c>
      <c r="S88" s="56" t="str">
        <f t="shared" si="115"/>
        <v/>
      </c>
      <c r="T88" s="62" t="str">
        <f t="shared" si="116"/>
        <v/>
      </c>
      <c r="U88" s="63" t="str">
        <f t="shared" si="117"/>
        <v/>
      </c>
      <c r="V88" s="64" t="str">
        <f t="shared" si="118"/>
        <v/>
      </c>
      <c r="W88" s="65" t="str">
        <f t="shared" si="119"/>
        <v/>
      </c>
      <c r="X88" s="64" t="str">
        <f t="shared" si="120"/>
        <v/>
      </c>
      <c r="Y88" s="64" t="str">
        <f t="shared" si="121"/>
        <v/>
      </c>
      <c r="Z88" s="56" t="str">
        <f t="shared" si="122"/>
        <v/>
      </c>
      <c r="AA88" s="66" t="str">
        <f t="shared" si="123"/>
        <v/>
      </c>
      <c r="AB88" s="57" t="str">
        <f t="shared" si="124"/>
        <v/>
      </c>
      <c r="AC88" s="67" t="str">
        <f t="shared" si="125"/>
        <v/>
      </c>
      <c r="AD88" s="59" t="str">
        <f t="shared" si="126"/>
        <v/>
      </c>
      <c r="AE88" s="68" t="str">
        <f t="shared" si="127"/>
        <v/>
      </c>
      <c r="AF88" s="61" t="str">
        <f t="shared" si="128"/>
        <v/>
      </c>
      <c r="AG88" s="61" t="str">
        <f t="shared" si="129"/>
        <v/>
      </c>
      <c r="AH88" s="69" t="str">
        <f t="shared" si="130"/>
        <v/>
      </c>
      <c r="AI88" s="70" t="str">
        <f t="shared" si="131"/>
        <v/>
      </c>
      <c r="AJ88" s="64" t="str">
        <f t="shared" si="132"/>
        <v/>
      </c>
      <c r="AK88" s="64" t="str">
        <f t="shared" si="133"/>
        <v/>
      </c>
      <c r="AL88" s="64" t="str">
        <f t="shared" si="134"/>
        <v/>
      </c>
      <c r="AM88" s="64" t="str">
        <f t="shared" si="135"/>
        <v/>
      </c>
      <c r="AN88" s="64" t="str">
        <f t="shared" si="136"/>
        <v/>
      </c>
    </row>
    <row r="89" spans="2:40" ht="24.5" thickTop="1" thickBot="1" x14ac:dyDescent="0.55000000000000004">
      <c r="B89" t="s">
        <v>1003</v>
      </c>
      <c r="C89" s="85" t="s">
        <v>1007</v>
      </c>
      <c r="D89" s="89"/>
      <c r="E89" s="89"/>
      <c r="F89" s="89"/>
      <c r="G89" s="89"/>
      <c r="H89" s="90"/>
      <c r="I89" s="90"/>
      <c r="J89" s="90"/>
      <c r="K89" s="90"/>
      <c r="L89" s="88" t="str">
        <f>IF(C89="","",_xlfn.CONCAT("            { line: ","""",C89,", ",M89:AN89,""", sC: ","""",B89,"""},"))</f>
        <v xml:space="preserve">            { line: "ASAMBLEA CISCO, ", sC: "as"},</v>
      </c>
      <c r="M89" s="56" t="str">
        <f t="shared" si="109"/>
        <v/>
      </c>
      <c r="N89" s="57" t="str">
        <f t="shared" si="110"/>
        <v/>
      </c>
      <c r="O89" s="58" t="str">
        <f t="shared" si="111"/>
        <v/>
      </c>
      <c r="P89" s="59" t="str">
        <f t="shared" si="112"/>
        <v/>
      </c>
      <c r="Q89" s="60" t="str">
        <f t="shared" si="113"/>
        <v/>
      </c>
      <c r="R89" s="61" t="str">
        <f t="shared" si="114"/>
        <v/>
      </c>
      <c r="S89" s="56" t="str">
        <f t="shared" si="115"/>
        <v/>
      </c>
      <c r="T89" s="62" t="str">
        <f t="shared" si="116"/>
        <v/>
      </c>
      <c r="U89" s="63" t="str">
        <f t="shared" si="117"/>
        <v/>
      </c>
      <c r="V89" s="64" t="str">
        <f t="shared" si="118"/>
        <v/>
      </c>
      <c r="W89" s="65" t="str">
        <f t="shared" si="119"/>
        <v/>
      </c>
      <c r="X89" s="64" t="str">
        <f t="shared" si="120"/>
        <v/>
      </c>
      <c r="Y89" s="64" t="str">
        <f t="shared" si="121"/>
        <v/>
      </c>
      <c r="Z89" s="56" t="str">
        <f t="shared" si="122"/>
        <v/>
      </c>
      <c r="AA89" s="66" t="str">
        <f t="shared" si="123"/>
        <v/>
      </c>
      <c r="AB89" s="57" t="str">
        <f t="shared" si="124"/>
        <v/>
      </c>
      <c r="AC89" s="67" t="str">
        <f t="shared" si="125"/>
        <v/>
      </c>
      <c r="AD89" s="59" t="str">
        <f t="shared" si="126"/>
        <v/>
      </c>
      <c r="AE89" s="68" t="str">
        <f t="shared" si="127"/>
        <v/>
      </c>
      <c r="AF89" s="61" t="str">
        <f t="shared" si="128"/>
        <v/>
      </c>
      <c r="AG89" s="61" t="str">
        <f t="shared" si="129"/>
        <v/>
      </c>
      <c r="AH89" s="69" t="str">
        <f t="shared" si="130"/>
        <v/>
      </c>
      <c r="AI89" s="70" t="str">
        <f t="shared" si="131"/>
        <v/>
      </c>
      <c r="AJ89" s="64" t="str">
        <f t="shared" si="132"/>
        <v/>
      </c>
      <c r="AK89" s="64" t="str">
        <f t="shared" si="133"/>
        <v/>
      </c>
      <c r="AL89" s="64" t="str">
        <f t="shared" si="134"/>
        <v/>
      </c>
      <c r="AM89" s="64" t="str">
        <f t="shared" si="135"/>
        <v/>
      </c>
      <c r="AN89" s="64" t="str">
        <f t="shared" si="136"/>
        <v/>
      </c>
    </row>
    <row r="90" spans="2:40" ht="24.5" thickTop="1" thickBot="1" x14ac:dyDescent="0.55000000000000004">
      <c r="B90" t="s">
        <v>1003</v>
      </c>
      <c r="C90" s="85" t="s">
        <v>1008</v>
      </c>
      <c r="D90" s="91"/>
      <c r="E90" s="91"/>
      <c r="F90" s="91"/>
      <c r="G90" s="91"/>
      <c r="H90" s="92"/>
      <c r="I90" s="92"/>
      <c r="J90" s="92"/>
      <c r="K90" s="92"/>
      <c r="L90" s="88" t="str">
        <f>IF(C90="","",_xlfn.CONCAT("            { line: ","""",C90,", ",M90:AN90,""", sC: ","""",B90,"""},"))</f>
        <v xml:space="preserve">            { line: "ASAMBLEA SEIS, ", sC: "as"},</v>
      </c>
      <c r="M90" s="56" t="str">
        <f t="shared" si="109"/>
        <v/>
      </c>
      <c r="N90" s="57" t="str">
        <f t="shared" si="110"/>
        <v/>
      </c>
      <c r="O90" s="58" t="str">
        <f t="shared" si="111"/>
        <v/>
      </c>
      <c r="P90" s="59" t="str">
        <f t="shared" si="112"/>
        <v/>
      </c>
      <c r="Q90" s="60" t="str">
        <f t="shared" si="113"/>
        <v/>
      </c>
      <c r="R90" s="61" t="str">
        <f t="shared" si="114"/>
        <v/>
      </c>
      <c r="S90" s="56" t="str">
        <f t="shared" si="115"/>
        <v/>
      </c>
      <c r="T90" s="62" t="str">
        <f t="shared" si="116"/>
        <v/>
      </c>
      <c r="U90" s="63" t="str">
        <f t="shared" si="117"/>
        <v/>
      </c>
      <c r="V90" s="64" t="str">
        <f t="shared" si="118"/>
        <v/>
      </c>
      <c r="W90" s="65" t="str">
        <f t="shared" si="119"/>
        <v/>
      </c>
      <c r="X90" s="64" t="str">
        <f t="shared" si="120"/>
        <v/>
      </c>
      <c r="Y90" s="64" t="str">
        <f t="shared" si="121"/>
        <v/>
      </c>
      <c r="Z90" s="56" t="str">
        <f t="shared" si="122"/>
        <v/>
      </c>
      <c r="AA90" s="66" t="str">
        <f t="shared" si="123"/>
        <v/>
      </c>
      <c r="AB90" s="57" t="str">
        <f t="shared" si="124"/>
        <v/>
      </c>
      <c r="AC90" s="67" t="str">
        <f t="shared" si="125"/>
        <v/>
      </c>
      <c r="AD90" s="59" t="str">
        <f t="shared" si="126"/>
        <v/>
      </c>
      <c r="AE90" s="68" t="str">
        <f t="shared" si="127"/>
        <v/>
      </c>
      <c r="AF90" s="61" t="str">
        <f t="shared" si="128"/>
        <v/>
      </c>
      <c r="AG90" s="61" t="str">
        <f t="shared" si="129"/>
        <v/>
      </c>
      <c r="AH90" s="69" t="str">
        <f t="shared" si="130"/>
        <v/>
      </c>
      <c r="AI90" s="70" t="str">
        <f t="shared" si="131"/>
        <v/>
      </c>
      <c r="AJ90" s="64" t="str">
        <f t="shared" si="132"/>
        <v/>
      </c>
      <c r="AK90" s="64" t="str">
        <f t="shared" si="133"/>
        <v/>
      </c>
      <c r="AL90" s="64" t="str">
        <f t="shared" si="134"/>
        <v/>
      </c>
      <c r="AM90" s="64" t="str">
        <f t="shared" si="135"/>
        <v/>
      </c>
      <c r="AN90" s="64" t="str">
        <f t="shared" si="136"/>
        <v/>
      </c>
    </row>
    <row r="91" spans="2:40" ht="24.5" thickTop="1" thickBot="1" x14ac:dyDescent="0.55000000000000004">
      <c r="B91" t="s">
        <v>1003</v>
      </c>
      <c r="C91" s="93" t="s">
        <v>1009</v>
      </c>
      <c r="D91" s="83"/>
      <c r="E91" s="83"/>
      <c r="F91" s="83"/>
      <c r="G91" s="83"/>
      <c r="H91" s="83"/>
      <c r="I91" s="83"/>
      <c r="J91" s="83"/>
      <c r="K91" s="83"/>
      <c r="L91" s="94" t="str">
        <f>IF(C91="","",_xlfn.CONCAT("            { line: ","""",C91,", ",M91:AN91,""", sC: ","""",B91,"""},  ]},"))</f>
        <v xml:space="preserve">            { line: "ASAMBLEA CIERRE, ", sC: "as"},  ]},</v>
      </c>
      <c r="M91" s="56" t="str">
        <f t="shared" si="109"/>
        <v/>
      </c>
      <c r="N91" s="57" t="str">
        <f t="shared" si="110"/>
        <v/>
      </c>
      <c r="O91" s="58" t="str">
        <f t="shared" si="111"/>
        <v/>
      </c>
      <c r="P91" s="59" t="str">
        <f t="shared" si="112"/>
        <v/>
      </c>
      <c r="Q91" s="60" t="str">
        <f t="shared" si="113"/>
        <v/>
      </c>
      <c r="R91" s="61" t="str">
        <f t="shared" si="114"/>
        <v/>
      </c>
      <c r="S91" s="56" t="str">
        <f t="shared" si="115"/>
        <v/>
      </c>
      <c r="T91" s="62" t="str">
        <f t="shared" si="116"/>
        <v/>
      </c>
      <c r="U91" s="63" t="str">
        <f t="shared" si="117"/>
        <v/>
      </c>
      <c r="V91" s="64" t="str">
        <f t="shared" si="118"/>
        <v/>
      </c>
      <c r="W91" s="65" t="str">
        <f t="shared" si="119"/>
        <v/>
      </c>
      <c r="X91" s="64" t="str">
        <f t="shared" si="120"/>
        <v/>
      </c>
      <c r="Y91" s="64" t="str">
        <f t="shared" si="121"/>
        <v/>
      </c>
      <c r="Z91" s="56" t="str">
        <f t="shared" si="122"/>
        <v/>
      </c>
      <c r="AA91" s="66" t="str">
        <f t="shared" si="123"/>
        <v/>
      </c>
      <c r="AB91" s="57" t="str">
        <f t="shared" si="124"/>
        <v/>
      </c>
      <c r="AC91" s="67" t="str">
        <f t="shared" si="125"/>
        <v/>
      </c>
      <c r="AD91" s="59" t="str">
        <f t="shared" si="126"/>
        <v/>
      </c>
      <c r="AE91" s="68" t="str">
        <f t="shared" si="127"/>
        <v/>
      </c>
      <c r="AF91" s="61" t="str">
        <f t="shared" si="128"/>
        <v/>
      </c>
      <c r="AG91" s="61" t="str">
        <f t="shared" si="129"/>
        <v/>
      </c>
      <c r="AH91" s="69" t="str">
        <f t="shared" si="130"/>
        <v/>
      </c>
      <c r="AI91" s="70" t="str">
        <f t="shared" si="131"/>
        <v/>
      </c>
      <c r="AJ91" s="64" t="str">
        <f t="shared" si="132"/>
        <v/>
      </c>
      <c r="AK91" s="64" t="str">
        <f t="shared" si="133"/>
        <v/>
      </c>
      <c r="AL91" s="64" t="str">
        <f t="shared" si="134"/>
        <v/>
      </c>
      <c r="AM91" s="64" t="str">
        <f t="shared" si="135"/>
        <v/>
      </c>
      <c r="AN91" s="64" t="str">
        <f t="shared" si="136"/>
        <v/>
      </c>
    </row>
    <row r="92" spans="2:40" ht="25" customHeight="1" thickTop="1" thickBot="1" x14ac:dyDescent="0.4">
      <c r="B92" s="95"/>
      <c r="C92" s="95"/>
      <c r="D92" s="96"/>
      <c r="E92" s="96"/>
      <c r="F92" s="96"/>
      <c r="G92" s="96"/>
      <c r="H92" s="96"/>
      <c r="I92" s="96"/>
      <c r="J92" s="96"/>
      <c r="K92" s="96"/>
      <c r="L92" s="95" t="s">
        <v>1010</v>
      </c>
      <c r="M92" s="56" t="str">
        <f t="shared" si="109"/>
        <v/>
      </c>
      <c r="N92" s="57" t="str">
        <f t="shared" si="110"/>
        <v/>
      </c>
      <c r="O92" s="58" t="str">
        <f t="shared" si="111"/>
        <v/>
      </c>
      <c r="P92" s="59" t="str">
        <f t="shared" si="112"/>
        <v/>
      </c>
      <c r="Q92" s="60" t="str">
        <f t="shared" si="113"/>
        <v/>
      </c>
      <c r="R92" s="61" t="str">
        <f t="shared" si="114"/>
        <v/>
      </c>
      <c r="S92" s="56" t="str">
        <f t="shared" si="115"/>
        <v/>
      </c>
      <c r="T92" s="62" t="str">
        <f t="shared" si="116"/>
        <v/>
      </c>
      <c r="U92" s="63" t="str">
        <f t="shared" si="117"/>
        <v/>
      </c>
      <c r="V92" s="64" t="str">
        <f t="shared" si="118"/>
        <v/>
      </c>
      <c r="W92" s="65" t="str">
        <f t="shared" si="119"/>
        <v/>
      </c>
      <c r="X92" s="64" t="str">
        <f t="shared" si="120"/>
        <v/>
      </c>
      <c r="Y92" s="64" t="str">
        <f t="shared" si="121"/>
        <v/>
      </c>
      <c r="Z92" s="56" t="str">
        <f t="shared" si="122"/>
        <v/>
      </c>
      <c r="AA92" s="66" t="str">
        <f t="shared" si="123"/>
        <v/>
      </c>
      <c r="AB92" s="57" t="str">
        <f t="shared" si="124"/>
        <v/>
      </c>
      <c r="AC92" s="67" t="str">
        <f t="shared" si="125"/>
        <v/>
      </c>
      <c r="AD92" s="59" t="str">
        <f t="shared" si="126"/>
        <v/>
      </c>
      <c r="AE92" s="68" t="str">
        <f t="shared" si="127"/>
        <v/>
      </c>
      <c r="AF92" s="61" t="str">
        <f t="shared" si="128"/>
        <v/>
      </c>
      <c r="AG92" s="61" t="str">
        <f t="shared" si="129"/>
        <v/>
      </c>
      <c r="AH92" s="69" t="str">
        <f t="shared" si="130"/>
        <v/>
      </c>
      <c r="AI92" s="70" t="str">
        <f t="shared" si="131"/>
        <v/>
      </c>
      <c r="AJ92" s="64" t="str">
        <f t="shared" si="132"/>
        <v/>
      </c>
      <c r="AK92" s="64" t="str">
        <f t="shared" si="133"/>
        <v/>
      </c>
      <c r="AL92" s="64" t="str">
        <f t="shared" si="134"/>
        <v/>
      </c>
      <c r="AM92" s="64" t="str">
        <f t="shared" si="135"/>
        <v/>
      </c>
      <c r="AN92" s="64" t="str">
        <f t="shared" si="136"/>
        <v/>
      </c>
    </row>
    <row r="93" spans="2:40" ht="24.5" thickTop="1" thickBot="1" x14ac:dyDescent="0.55000000000000004">
      <c r="C93" s="79" t="s">
        <v>1011</v>
      </c>
      <c r="D93" s="80"/>
      <c r="E93" s="80"/>
      <c r="F93" s="80"/>
      <c r="G93" s="80"/>
      <c r="H93" s="80"/>
      <c r="I93" s="80"/>
      <c r="J93" s="80"/>
      <c r="K93" s="80"/>
      <c r="L93" s="81" t="s">
        <v>1000</v>
      </c>
      <c r="M93" s="56" t="str">
        <f t="shared" si="109"/>
        <v/>
      </c>
      <c r="N93" s="57" t="str">
        <f t="shared" si="110"/>
        <v/>
      </c>
      <c r="O93" s="58" t="str">
        <f t="shared" si="111"/>
        <v/>
      </c>
      <c r="P93" s="59" t="str">
        <f t="shared" si="112"/>
        <v/>
      </c>
      <c r="Q93" s="60" t="str">
        <f t="shared" si="113"/>
        <v/>
      </c>
      <c r="R93" s="61" t="str">
        <f t="shared" si="114"/>
        <v/>
      </c>
      <c r="S93" s="56" t="str">
        <f t="shared" si="115"/>
        <v/>
      </c>
      <c r="T93" s="62" t="str">
        <f t="shared" si="116"/>
        <v/>
      </c>
      <c r="U93" s="63" t="str">
        <f t="shared" si="117"/>
        <v/>
      </c>
      <c r="V93" s="64" t="str">
        <f t="shared" si="118"/>
        <v/>
      </c>
      <c r="W93" s="65" t="str">
        <f t="shared" si="119"/>
        <v/>
      </c>
      <c r="X93" s="64" t="str">
        <f t="shared" si="120"/>
        <v/>
      </c>
      <c r="Y93" s="64" t="str">
        <f t="shared" si="121"/>
        <v/>
      </c>
      <c r="Z93" s="56" t="str">
        <f t="shared" si="122"/>
        <v/>
      </c>
      <c r="AA93" s="66" t="str">
        <f t="shared" si="123"/>
        <v/>
      </c>
      <c r="AB93" s="57" t="str">
        <f t="shared" si="124"/>
        <v/>
      </c>
      <c r="AC93" s="67" t="str">
        <f t="shared" si="125"/>
        <v/>
      </c>
      <c r="AD93" s="59" t="str">
        <f t="shared" si="126"/>
        <v/>
      </c>
      <c r="AE93" s="68" t="str">
        <f t="shared" si="127"/>
        <v/>
      </c>
      <c r="AF93" s="61" t="str">
        <f t="shared" si="128"/>
        <v/>
      </c>
      <c r="AG93" s="61" t="str">
        <f t="shared" si="129"/>
        <v/>
      </c>
      <c r="AH93" s="69" t="str">
        <f t="shared" si="130"/>
        <v/>
      </c>
      <c r="AI93" s="70" t="str">
        <f t="shared" si="131"/>
        <v/>
      </c>
      <c r="AJ93" s="64" t="str">
        <f t="shared" si="132"/>
        <v/>
      </c>
      <c r="AK93" s="64" t="str">
        <f t="shared" si="133"/>
        <v/>
      </c>
      <c r="AL93" s="64" t="str">
        <f t="shared" si="134"/>
        <v/>
      </c>
      <c r="AM93" s="64" t="str">
        <f t="shared" si="135"/>
        <v/>
      </c>
      <c r="AN93" s="64" t="str">
        <f t="shared" si="136"/>
        <v/>
      </c>
    </row>
    <row r="94" spans="2:40" ht="24.5" thickTop="1" thickBot="1" x14ac:dyDescent="0.55000000000000004">
      <c r="B94" t="s">
        <v>1001</v>
      </c>
      <c r="C94" s="82" t="s">
        <v>1002</v>
      </c>
      <c r="D94" s="97"/>
      <c r="E94" s="97"/>
      <c r="F94" s="97"/>
      <c r="G94" s="97"/>
      <c r="H94" s="83"/>
      <c r="I94" s="83"/>
      <c r="J94" s="83"/>
      <c r="K94" s="83"/>
      <c r="L94" s="84" t="str">
        <f>IF(C94="","",_xlfn.CONCAT("       triggerLine: ","""",C94,", ",M94:AN94,""", sC: ","""",B94,""", lines: ["))</f>
        <v xml:space="preserve">       triggerLine: "ASAMBLEA UNO, ", sC: "ta as", lines: [</v>
      </c>
      <c r="M94" s="56" t="str">
        <f t="shared" si="109"/>
        <v/>
      </c>
      <c r="N94" s="57" t="str">
        <f t="shared" si="110"/>
        <v/>
      </c>
      <c r="O94" s="58" t="str">
        <f t="shared" si="111"/>
        <v/>
      </c>
      <c r="P94" s="59" t="str">
        <f t="shared" si="112"/>
        <v/>
      </c>
      <c r="Q94" s="60" t="str">
        <f t="shared" si="113"/>
        <v/>
      </c>
      <c r="R94" s="61" t="str">
        <f t="shared" si="114"/>
        <v/>
      </c>
      <c r="S94" s="56" t="str">
        <f t="shared" si="115"/>
        <v/>
      </c>
      <c r="T94" s="62" t="str">
        <f t="shared" si="116"/>
        <v/>
      </c>
      <c r="U94" s="63" t="str">
        <f t="shared" si="117"/>
        <v/>
      </c>
      <c r="V94" s="64" t="str">
        <f t="shared" si="118"/>
        <v/>
      </c>
      <c r="W94" s="65" t="str">
        <f t="shared" si="119"/>
        <v/>
      </c>
      <c r="X94" s="64" t="str">
        <f t="shared" si="120"/>
        <v/>
      </c>
      <c r="Y94" s="64" t="str">
        <f t="shared" si="121"/>
        <v/>
      </c>
      <c r="Z94" s="56" t="str">
        <f t="shared" si="122"/>
        <v/>
      </c>
      <c r="AA94" s="66" t="str">
        <f t="shared" si="123"/>
        <v/>
      </c>
      <c r="AB94" s="57" t="str">
        <f t="shared" si="124"/>
        <v/>
      </c>
      <c r="AC94" s="67" t="str">
        <f t="shared" si="125"/>
        <v/>
      </c>
      <c r="AD94" s="59" t="str">
        <f t="shared" si="126"/>
        <v/>
      </c>
      <c r="AE94" s="68" t="str">
        <f t="shared" si="127"/>
        <v/>
      </c>
      <c r="AF94" s="61" t="str">
        <f t="shared" si="128"/>
        <v/>
      </c>
      <c r="AG94" s="61" t="str">
        <f t="shared" si="129"/>
        <v/>
      </c>
      <c r="AH94" s="69" t="str">
        <f t="shared" si="130"/>
        <v/>
      </c>
      <c r="AI94" s="70" t="str">
        <f t="shared" si="131"/>
        <v/>
      </c>
      <c r="AJ94" s="64" t="str">
        <f t="shared" si="132"/>
        <v/>
      </c>
      <c r="AK94" s="64" t="str">
        <f t="shared" si="133"/>
        <v/>
      </c>
      <c r="AL94" s="64" t="str">
        <f t="shared" si="134"/>
        <v/>
      </c>
      <c r="AM94" s="64" t="str">
        <f t="shared" si="135"/>
        <v/>
      </c>
      <c r="AN94" s="64" t="str">
        <f t="shared" si="136"/>
        <v/>
      </c>
    </row>
    <row r="95" spans="2:40" ht="24.5" thickTop="1" thickBot="1" x14ac:dyDescent="0.55000000000000004">
      <c r="B95" t="s">
        <v>1003</v>
      </c>
      <c r="C95" s="85" t="s">
        <v>1004</v>
      </c>
      <c r="D95" s="86"/>
      <c r="E95" s="86"/>
      <c r="F95" s="86"/>
      <c r="G95" s="86"/>
      <c r="H95" s="87"/>
      <c r="I95" s="87"/>
      <c r="J95" s="87"/>
      <c r="K95" s="87"/>
      <c r="L95" s="88" t="str">
        <f>IF(C95="","",_xlfn.CONCAT("            { line: ","""",C95,", ",M95:AN95,""", sC: ","""",B95,"""},"))</f>
        <v xml:space="preserve">            { line: "ASAMBLEA DOS, ", sC: "as"},</v>
      </c>
      <c r="M95" s="56" t="str">
        <f t="shared" si="109"/>
        <v/>
      </c>
      <c r="N95" s="57" t="str">
        <f t="shared" si="110"/>
        <v/>
      </c>
      <c r="O95" s="58" t="str">
        <f t="shared" si="111"/>
        <v/>
      </c>
      <c r="P95" s="59" t="str">
        <f t="shared" si="112"/>
        <v/>
      </c>
      <c r="Q95" s="60" t="str">
        <f t="shared" si="113"/>
        <v/>
      </c>
      <c r="R95" s="61" t="str">
        <f t="shared" si="114"/>
        <v/>
      </c>
      <c r="S95" s="56" t="str">
        <f t="shared" si="115"/>
        <v/>
      </c>
      <c r="T95" s="62" t="str">
        <f t="shared" si="116"/>
        <v/>
      </c>
      <c r="U95" s="63" t="str">
        <f t="shared" si="117"/>
        <v/>
      </c>
      <c r="V95" s="64" t="str">
        <f t="shared" si="118"/>
        <v/>
      </c>
      <c r="W95" s="65" t="str">
        <f t="shared" si="119"/>
        <v/>
      </c>
      <c r="X95" s="64" t="str">
        <f t="shared" si="120"/>
        <v/>
      </c>
      <c r="Y95" s="64" t="str">
        <f t="shared" si="121"/>
        <v/>
      </c>
      <c r="Z95" s="56" t="str">
        <f t="shared" si="122"/>
        <v/>
      </c>
      <c r="AA95" s="66" t="str">
        <f t="shared" si="123"/>
        <v/>
      </c>
      <c r="AB95" s="57" t="str">
        <f t="shared" si="124"/>
        <v/>
      </c>
      <c r="AC95" s="67" t="str">
        <f t="shared" si="125"/>
        <v/>
      </c>
      <c r="AD95" s="59" t="str">
        <f t="shared" si="126"/>
        <v/>
      </c>
      <c r="AE95" s="68" t="str">
        <f t="shared" si="127"/>
        <v/>
      </c>
      <c r="AF95" s="61" t="str">
        <f t="shared" si="128"/>
        <v/>
      </c>
      <c r="AG95" s="61" t="str">
        <f t="shared" si="129"/>
        <v/>
      </c>
      <c r="AH95" s="69" t="str">
        <f t="shared" si="130"/>
        <v/>
      </c>
      <c r="AI95" s="70" t="str">
        <f t="shared" si="131"/>
        <v/>
      </c>
      <c r="AJ95" s="64" t="str">
        <f t="shared" si="132"/>
        <v/>
      </c>
      <c r="AK95" s="64" t="str">
        <f t="shared" si="133"/>
        <v/>
      </c>
      <c r="AL95" s="64" t="str">
        <f t="shared" si="134"/>
        <v/>
      </c>
      <c r="AM95" s="64" t="str">
        <f t="shared" si="135"/>
        <v/>
      </c>
      <c r="AN95" s="64" t="str">
        <f t="shared" si="136"/>
        <v/>
      </c>
    </row>
    <row r="96" spans="2:40" ht="24.5" thickTop="1" thickBot="1" x14ac:dyDescent="0.55000000000000004">
      <c r="B96" t="s">
        <v>1003</v>
      </c>
      <c r="C96" s="85" t="s">
        <v>1005</v>
      </c>
      <c r="D96" s="89"/>
      <c r="E96" s="89"/>
      <c r="F96" s="89"/>
      <c r="G96" s="89"/>
      <c r="H96" s="90"/>
      <c r="I96" s="90"/>
      <c r="J96" s="90"/>
      <c r="K96" s="90"/>
      <c r="L96" s="88" t="str">
        <f>IF(C96="","",_xlfn.CONCAT("            { line: ","""",C96,", ",M96:AN96,""", sC: ","""",B96,"""},"))</f>
        <v xml:space="preserve">            { line: "ASAMBLEA TRES, ", sC: "as"},</v>
      </c>
      <c r="M96" s="56" t="str">
        <f t="shared" si="109"/>
        <v/>
      </c>
      <c r="N96" s="57" t="str">
        <f t="shared" si="110"/>
        <v/>
      </c>
      <c r="O96" s="58" t="str">
        <f t="shared" si="111"/>
        <v/>
      </c>
      <c r="P96" s="59" t="str">
        <f t="shared" si="112"/>
        <v/>
      </c>
      <c r="Q96" s="60" t="str">
        <f t="shared" si="113"/>
        <v/>
      </c>
      <c r="R96" s="61" t="str">
        <f t="shared" si="114"/>
        <v/>
      </c>
      <c r="S96" s="56" t="str">
        <f t="shared" si="115"/>
        <v/>
      </c>
      <c r="T96" s="62" t="str">
        <f t="shared" si="116"/>
        <v/>
      </c>
      <c r="U96" s="63" t="str">
        <f t="shared" si="117"/>
        <v/>
      </c>
      <c r="V96" s="64" t="str">
        <f t="shared" si="118"/>
        <v/>
      </c>
      <c r="W96" s="65" t="str">
        <f t="shared" si="119"/>
        <v/>
      </c>
      <c r="X96" s="64" t="str">
        <f t="shared" si="120"/>
        <v/>
      </c>
      <c r="Y96" s="64" t="str">
        <f t="shared" si="121"/>
        <v/>
      </c>
      <c r="Z96" s="56" t="str">
        <f t="shared" si="122"/>
        <v/>
      </c>
      <c r="AA96" s="66" t="str">
        <f t="shared" si="123"/>
        <v/>
      </c>
      <c r="AB96" s="57" t="str">
        <f t="shared" si="124"/>
        <v/>
      </c>
      <c r="AC96" s="67" t="str">
        <f t="shared" si="125"/>
        <v/>
      </c>
      <c r="AD96" s="59" t="str">
        <f t="shared" si="126"/>
        <v/>
      </c>
      <c r="AE96" s="68" t="str">
        <f t="shared" si="127"/>
        <v/>
      </c>
      <c r="AF96" s="61" t="str">
        <f t="shared" si="128"/>
        <v/>
      </c>
      <c r="AG96" s="61" t="str">
        <f t="shared" si="129"/>
        <v/>
      </c>
      <c r="AH96" s="69" t="str">
        <f t="shared" si="130"/>
        <v/>
      </c>
      <c r="AI96" s="70" t="str">
        <f t="shared" si="131"/>
        <v/>
      </c>
      <c r="AJ96" s="64" t="str">
        <f t="shared" si="132"/>
        <v/>
      </c>
      <c r="AK96" s="64" t="str">
        <f t="shared" si="133"/>
        <v/>
      </c>
      <c r="AL96" s="64" t="str">
        <f t="shared" si="134"/>
        <v/>
      </c>
      <c r="AM96" s="64" t="str">
        <f t="shared" si="135"/>
        <v/>
      </c>
      <c r="AN96" s="64" t="str">
        <f t="shared" si="136"/>
        <v/>
      </c>
    </row>
    <row r="97" spans="2:40" ht="24.5" thickTop="1" thickBot="1" x14ac:dyDescent="0.55000000000000004">
      <c r="B97" t="s">
        <v>1003</v>
      </c>
      <c r="C97" s="85" t="s">
        <v>1006</v>
      </c>
      <c r="D97" s="86"/>
      <c r="E97" s="86"/>
      <c r="F97" s="86"/>
      <c r="G97" s="86"/>
      <c r="H97" s="87"/>
      <c r="I97" s="87"/>
      <c r="J97" s="87"/>
      <c r="K97" s="87"/>
      <c r="L97" s="88" t="str">
        <f>IF(C97="","",_xlfn.CONCAT("            { line: ","""",C97,", ",M97:AN97,""", sC: ","""",B97,"""},"))</f>
        <v xml:space="preserve">            { line: "ASAMBLEA CUATRO, ", sC: "as"},</v>
      </c>
      <c r="M97" s="56" t="str">
        <f t="shared" si="109"/>
        <v/>
      </c>
      <c r="N97" s="57" t="str">
        <f t="shared" si="110"/>
        <v/>
      </c>
      <c r="O97" s="58" t="str">
        <f t="shared" si="111"/>
        <v/>
      </c>
      <c r="P97" s="59" t="str">
        <f t="shared" si="112"/>
        <v/>
      </c>
      <c r="Q97" s="60" t="str">
        <f t="shared" si="113"/>
        <v/>
      </c>
      <c r="R97" s="61" t="str">
        <f t="shared" si="114"/>
        <v/>
      </c>
      <c r="S97" s="56" t="str">
        <f t="shared" si="115"/>
        <v/>
      </c>
      <c r="T97" s="62" t="str">
        <f t="shared" si="116"/>
        <v/>
      </c>
      <c r="U97" s="63" t="str">
        <f t="shared" si="117"/>
        <v/>
      </c>
      <c r="V97" s="64" t="str">
        <f t="shared" si="118"/>
        <v/>
      </c>
      <c r="W97" s="65" t="str">
        <f t="shared" si="119"/>
        <v/>
      </c>
      <c r="X97" s="64" t="str">
        <f t="shared" si="120"/>
        <v/>
      </c>
      <c r="Y97" s="64" t="str">
        <f t="shared" si="121"/>
        <v/>
      </c>
      <c r="Z97" s="56" t="str">
        <f t="shared" si="122"/>
        <v/>
      </c>
      <c r="AA97" s="66" t="str">
        <f t="shared" si="123"/>
        <v/>
      </c>
      <c r="AB97" s="57" t="str">
        <f t="shared" si="124"/>
        <v/>
      </c>
      <c r="AC97" s="67" t="str">
        <f t="shared" si="125"/>
        <v/>
      </c>
      <c r="AD97" s="59" t="str">
        <f t="shared" si="126"/>
        <v/>
      </c>
      <c r="AE97" s="68" t="str">
        <f t="shared" si="127"/>
        <v/>
      </c>
      <c r="AF97" s="61" t="str">
        <f t="shared" si="128"/>
        <v/>
      </c>
      <c r="AG97" s="61" t="str">
        <f t="shared" si="129"/>
        <v/>
      </c>
      <c r="AH97" s="69" t="str">
        <f t="shared" si="130"/>
        <v/>
      </c>
      <c r="AI97" s="70" t="str">
        <f t="shared" si="131"/>
        <v/>
      </c>
      <c r="AJ97" s="64" t="str">
        <f t="shared" si="132"/>
        <v/>
      </c>
      <c r="AK97" s="64" t="str">
        <f t="shared" si="133"/>
        <v/>
      </c>
      <c r="AL97" s="64" t="str">
        <f t="shared" si="134"/>
        <v/>
      </c>
      <c r="AM97" s="64" t="str">
        <f t="shared" si="135"/>
        <v/>
      </c>
      <c r="AN97" s="64" t="str">
        <f t="shared" si="136"/>
        <v/>
      </c>
    </row>
    <row r="98" spans="2:40" ht="24.5" thickTop="1" thickBot="1" x14ac:dyDescent="0.55000000000000004">
      <c r="B98" t="s">
        <v>1003</v>
      </c>
      <c r="C98" s="85" t="s">
        <v>1007</v>
      </c>
      <c r="D98" s="89"/>
      <c r="E98" s="89"/>
      <c r="F98" s="89"/>
      <c r="G98" s="89"/>
      <c r="H98" s="90"/>
      <c r="I98" s="90"/>
      <c r="J98" s="90"/>
      <c r="K98" s="90"/>
      <c r="L98" s="88" t="str">
        <f>IF(C98="","",_xlfn.CONCAT("            { line: ","""",C98,", ",M98:AN98,""", sC: ","""",B98,"""},"))</f>
        <v xml:space="preserve">            { line: "ASAMBLEA CISCO, ", sC: "as"},</v>
      </c>
      <c r="M98" s="56" t="str">
        <f t="shared" si="109"/>
        <v/>
      </c>
      <c r="N98" s="57" t="str">
        <f t="shared" si="110"/>
        <v/>
      </c>
      <c r="O98" s="58" t="str">
        <f t="shared" si="111"/>
        <v/>
      </c>
      <c r="P98" s="59" t="str">
        <f t="shared" si="112"/>
        <v/>
      </c>
      <c r="Q98" s="60" t="str">
        <f t="shared" si="113"/>
        <v/>
      </c>
      <c r="R98" s="61" t="str">
        <f t="shared" si="114"/>
        <v/>
      </c>
      <c r="S98" s="56" t="str">
        <f t="shared" si="115"/>
        <v/>
      </c>
      <c r="T98" s="62" t="str">
        <f t="shared" si="116"/>
        <v/>
      </c>
      <c r="U98" s="63" t="str">
        <f t="shared" si="117"/>
        <v/>
      </c>
      <c r="V98" s="64" t="str">
        <f t="shared" si="118"/>
        <v/>
      </c>
      <c r="W98" s="65" t="str">
        <f t="shared" si="119"/>
        <v/>
      </c>
      <c r="X98" s="64" t="str">
        <f t="shared" si="120"/>
        <v/>
      </c>
      <c r="Y98" s="64" t="str">
        <f t="shared" si="121"/>
        <v/>
      </c>
      <c r="Z98" s="56" t="str">
        <f t="shared" si="122"/>
        <v/>
      </c>
      <c r="AA98" s="66" t="str">
        <f t="shared" si="123"/>
        <v/>
      </c>
      <c r="AB98" s="57" t="str">
        <f t="shared" si="124"/>
        <v/>
      </c>
      <c r="AC98" s="67" t="str">
        <f t="shared" si="125"/>
        <v/>
      </c>
      <c r="AD98" s="59" t="str">
        <f t="shared" si="126"/>
        <v/>
      </c>
      <c r="AE98" s="68" t="str">
        <f t="shared" si="127"/>
        <v/>
      </c>
      <c r="AF98" s="61" t="str">
        <f t="shared" si="128"/>
        <v/>
      </c>
      <c r="AG98" s="61" t="str">
        <f t="shared" si="129"/>
        <v/>
      </c>
      <c r="AH98" s="69" t="str">
        <f t="shared" si="130"/>
        <v/>
      </c>
      <c r="AI98" s="70" t="str">
        <f t="shared" si="131"/>
        <v/>
      </c>
      <c r="AJ98" s="64" t="str">
        <f t="shared" si="132"/>
        <v/>
      </c>
      <c r="AK98" s="64" t="str">
        <f t="shared" si="133"/>
        <v/>
      </c>
      <c r="AL98" s="64" t="str">
        <f t="shared" si="134"/>
        <v/>
      </c>
      <c r="AM98" s="64" t="str">
        <f t="shared" si="135"/>
        <v/>
      </c>
      <c r="AN98" s="64" t="str">
        <f t="shared" si="136"/>
        <v/>
      </c>
    </row>
    <row r="99" spans="2:40" ht="24.5" thickTop="1" thickBot="1" x14ac:dyDescent="0.55000000000000004">
      <c r="B99" t="s">
        <v>1003</v>
      </c>
      <c r="C99" s="85" t="s">
        <v>1008</v>
      </c>
      <c r="D99" s="91"/>
      <c r="E99" s="91"/>
      <c r="F99" s="91"/>
      <c r="G99" s="91"/>
      <c r="H99" s="92"/>
      <c r="I99" s="92"/>
      <c r="J99" s="92"/>
      <c r="K99" s="92"/>
      <c r="L99" s="88" t="str">
        <f>IF(C99="","",_xlfn.CONCAT("            { line: ","""",C99,", ",M99:AN99,""", sC: ","""",B99,"""},"))</f>
        <v xml:space="preserve">            { line: "ASAMBLEA SEIS, ", sC: "as"},</v>
      </c>
      <c r="M99" s="56" t="str">
        <f t="shared" si="109"/>
        <v/>
      </c>
      <c r="N99" s="57" t="str">
        <f t="shared" si="110"/>
        <v/>
      </c>
      <c r="O99" s="58" t="str">
        <f t="shared" si="111"/>
        <v/>
      </c>
      <c r="P99" s="59" t="str">
        <f t="shared" si="112"/>
        <v/>
      </c>
      <c r="Q99" s="60" t="str">
        <f t="shared" si="113"/>
        <v/>
      </c>
      <c r="R99" s="61" t="str">
        <f t="shared" si="114"/>
        <v/>
      </c>
      <c r="S99" s="56" t="str">
        <f t="shared" si="115"/>
        <v/>
      </c>
      <c r="T99" s="62" t="str">
        <f t="shared" si="116"/>
        <v/>
      </c>
      <c r="U99" s="63" t="str">
        <f t="shared" si="117"/>
        <v/>
      </c>
      <c r="V99" s="64" t="str">
        <f t="shared" si="118"/>
        <v/>
      </c>
      <c r="W99" s="65" t="str">
        <f t="shared" si="119"/>
        <v/>
      </c>
      <c r="X99" s="64" t="str">
        <f t="shared" si="120"/>
        <v/>
      </c>
      <c r="Y99" s="64" t="str">
        <f t="shared" si="121"/>
        <v/>
      </c>
      <c r="Z99" s="56" t="str">
        <f t="shared" si="122"/>
        <v/>
      </c>
      <c r="AA99" s="66" t="str">
        <f t="shared" si="123"/>
        <v/>
      </c>
      <c r="AB99" s="57" t="str">
        <f t="shared" si="124"/>
        <v/>
      </c>
      <c r="AC99" s="67" t="str">
        <f t="shared" si="125"/>
        <v/>
      </c>
      <c r="AD99" s="59" t="str">
        <f t="shared" si="126"/>
        <v/>
      </c>
      <c r="AE99" s="68" t="str">
        <f t="shared" si="127"/>
        <v/>
      </c>
      <c r="AF99" s="61" t="str">
        <f t="shared" si="128"/>
        <v/>
      </c>
      <c r="AG99" s="61" t="str">
        <f t="shared" si="129"/>
        <v/>
      </c>
      <c r="AH99" s="69" t="str">
        <f t="shared" si="130"/>
        <v/>
      </c>
      <c r="AI99" s="70" t="str">
        <f t="shared" si="131"/>
        <v/>
      </c>
      <c r="AJ99" s="64" t="str">
        <f t="shared" si="132"/>
        <v/>
      </c>
      <c r="AK99" s="64" t="str">
        <f t="shared" si="133"/>
        <v/>
      </c>
      <c r="AL99" s="64" t="str">
        <f t="shared" si="134"/>
        <v/>
      </c>
      <c r="AM99" s="64" t="str">
        <f t="shared" si="135"/>
        <v/>
      </c>
      <c r="AN99" s="64" t="str">
        <f t="shared" si="136"/>
        <v/>
      </c>
    </row>
    <row r="100" spans="2:40" ht="24.5" thickTop="1" thickBot="1" x14ac:dyDescent="0.55000000000000004">
      <c r="B100" t="s">
        <v>1003</v>
      </c>
      <c r="C100" s="98" t="s">
        <v>1009</v>
      </c>
      <c r="D100" s="97"/>
      <c r="E100" s="97"/>
      <c r="F100" s="97"/>
      <c r="G100" s="97"/>
      <c r="H100" s="83"/>
      <c r="I100" s="83"/>
      <c r="J100" s="83"/>
      <c r="K100" s="83"/>
      <c r="L100" s="84" t="str">
        <f>IF(C100="","",_xlfn.CONCAT("            { line: ","""",C100,", ",M100:AN100,""", sC: ","""",B100,"""},  ]},"))</f>
        <v xml:space="preserve">            { line: "ASAMBLEA CIERRE, ", sC: "as"},  ]},</v>
      </c>
      <c r="M100" s="56" t="str">
        <f t="shared" si="109"/>
        <v/>
      </c>
      <c r="N100" s="57" t="str">
        <f t="shared" si="110"/>
        <v/>
      </c>
      <c r="O100" s="58" t="str">
        <f t="shared" si="111"/>
        <v/>
      </c>
      <c r="P100" s="59" t="str">
        <f t="shared" si="112"/>
        <v/>
      </c>
      <c r="Q100" s="60" t="str">
        <f t="shared" si="113"/>
        <v/>
      </c>
      <c r="R100" s="61" t="str">
        <f t="shared" si="114"/>
        <v/>
      </c>
      <c r="S100" s="56" t="str">
        <f t="shared" si="115"/>
        <v/>
      </c>
      <c r="T100" s="62" t="str">
        <f t="shared" si="116"/>
        <v/>
      </c>
      <c r="U100" s="63" t="str">
        <f t="shared" si="117"/>
        <v/>
      </c>
      <c r="V100" s="64" t="str">
        <f t="shared" si="118"/>
        <v/>
      </c>
      <c r="W100" s="65" t="str">
        <f t="shared" si="119"/>
        <v/>
      </c>
      <c r="X100" s="64" t="str">
        <f t="shared" si="120"/>
        <v/>
      </c>
      <c r="Y100" s="64" t="str">
        <f t="shared" si="121"/>
        <v/>
      </c>
      <c r="Z100" s="56" t="str">
        <f t="shared" si="122"/>
        <v/>
      </c>
      <c r="AA100" s="66" t="str">
        <f t="shared" si="123"/>
        <v/>
      </c>
      <c r="AB100" s="57" t="str">
        <f t="shared" si="124"/>
        <v/>
      </c>
      <c r="AC100" s="67" t="str">
        <f t="shared" si="125"/>
        <v/>
      </c>
      <c r="AD100" s="59" t="str">
        <f t="shared" si="126"/>
        <v/>
      </c>
      <c r="AE100" s="68" t="str">
        <f t="shared" si="127"/>
        <v/>
      </c>
      <c r="AF100" s="61" t="str">
        <f t="shared" si="128"/>
        <v/>
      </c>
      <c r="AG100" s="61" t="str">
        <f t="shared" si="129"/>
        <v/>
      </c>
      <c r="AH100" s="69" t="str">
        <f t="shared" si="130"/>
        <v/>
      </c>
      <c r="AI100" s="70" t="str">
        <f t="shared" si="131"/>
        <v/>
      </c>
      <c r="AJ100" s="64" t="str">
        <f t="shared" si="132"/>
        <v/>
      </c>
      <c r="AK100" s="64" t="str">
        <f t="shared" si="133"/>
        <v/>
      </c>
      <c r="AL100" s="64" t="str">
        <f t="shared" si="134"/>
        <v/>
      </c>
      <c r="AM100" s="64" t="str">
        <f t="shared" si="135"/>
        <v/>
      </c>
      <c r="AN100" s="64" t="str">
        <f t="shared" si="136"/>
        <v/>
      </c>
    </row>
    <row r="101" spans="2:40" ht="24.5" thickTop="1" thickBot="1" x14ac:dyDescent="0.55000000000000004">
      <c r="C101" s="51"/>
      <c r="D101" s="52"/>
      <c r="E101" s="52"/>
      <c r="F101" s="53"/>
      <c r="G101" s="53"/>
      <c r="H101" s="52"/>
      <c r="I101" s="52"/>
      <c r="J101" s="54"/>
      <c r="K101" s="54"/>
      <c r="L101" s="55" t="str">
        <f t="shared" si="82"/>
        <v/>
      </c>
      <c r="M101" s="56" t="str">
        <f t="shared" si="83"/>
        <v/>
      </c>
      <c r="N101" s="57" t="str">
        <f t="shared" si="84"/>
        <v/>
      </c>
      <c r="O101" s="58" t="str">
        <f t="shared" si="85"/>
        <v/>
      </c>
      <c r="P101" s="59" t="str">
        <f t="shared" si="86"/>
        <v/>
      </c>
      <c r="Q101" s="60" t="str">
        <f t="shared" si="87"/>
        <v/>
      </c>
      <c r="R101" s="61" t="str">
        <f t="shared" si="88"/>
        <v/>
      </c>
      <c r="S101" s="56" t="str">
        <f t="shared" si="89"/>
        <v/>
      </c>
      <c r="T101" s="62" t="str">
        <f t="shared" si="90"/>
        <v/>
      </c>
      <c r="U101" s="63" t="str">
        <f t="shared" si="91"/>
        <v/>
      </c>
      <c r="V101" s="64" t="str">
        <f t="shared" si="92"/>
        <v/>
      </c>
      <c r="W101" s="65" t="str">
        <f t="shared" si="93"/>
        <v/>
      </c>
      <c r="X101" s="64" t="str">
        <f t="shared" si="94"/>
        <v/>
      </c>
      <c r="Y101" s="64" t="str">
        <f t="shared" si="95"/>
        <v/>
      </c>
      <c r="Z101" s="56" t="str">
        <f t="shared" si="96"/>
        <v/>
      </c>
      <c r="AA101" s="66" t="str">
        <f t="shared" si="97"/>
        <v/>
      </c>
      <c r="AB101" s="57" t="str">
        <f t="shared" si="98"/>
        <v/>
      </c>
      <c r="AC101" s="67" t="str">
        <f t="shared" si="99"/>
        <v/>
      </c>
      <c r="AD101" s="59" t="str">
        <f t="shared" si="71"/>
        <v/>
      </c>
      <c r="AE101" s="68" t="str">
        <f t="shared" si="100"/>
        <v/>
      </c>
      <c r="AF101" s="61" t="str">
        <f t="shared" si="101"/>
        <v/>
      </c>
      <c r="AG101" s="61" t="str">
        <f t="shared" si="102"/>
        <v/>
      </c>
      <c r="AH101" s="69" t="str">
        <f t="shared" si="103"/>
        <v/>
      </c>
      <c r="AI101" s="70" t="str">
        <f t="shared" si="104"/>
        <v/>
      </c>
      <c r="AJ101" s="64" t="str">
        <f t="shared" si="105"/>
        <v/>
      </c>
      <c r="AK101" s="64" t="str">
        <f t="shared" si="77"/>
        <v/>
      </c>
      <c r="AL101" s="64" t="str">
        <f t="shared" si="106"/>
        <v/>
      </c>
      <c r="AM101" s="64" t="str">
        <f t="shared" si="107"/>
        <v/>
      </c>
      <c r="AN101" s="64" t="str">
        <f t="shared" si="108"/>
        <v/>
      </c>
    </row>
    <row r="102" spans="2:40" ht="24" customHeight="1" thickTop="1" x14ac:dyDescent="0.6">
      <c r="B102" s="95"/>
      <c r="C102" s="95"/>
      <c r="D102" s="95"/>
      <c r="E102" s="95"/>
      <c r="F102" s="95"/>
      <c r="G102" s="95"/>
      <c r="H102" s="95"/>
      <c r="I102" s="95"/>
      <c r="J102" s="95"/>
      <c r="K102" s="95"/>
      <c r="L102" s="99" t="e">
        <f>_xlfn.CONCAT("]}, // ULTIMA LINEA DEL CANTO: ",L1)</f>
        <v>#N/A</v>
      </c>
      <c r="M102" s="95"/>
    </row>
    <row r="103" spans="2:40" ht="20.5" x14ac:dyDescent="0.35">
      <c r="L103" s="100" t="s">
        <v>1012</v>
      </c>
      <c r="M103" s="101"/>
    </row>
    <row r="104" spans="2:40" x14ac:dyDescent="0.35">
      <c r="M104"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
              <controlPr defaultSize="0" print="0" autoFill="0" autoPict="0" macro="[1]!Button_JS_Click">
                <anchor moveWithCells="1" sizeWithCells="1">
                  <from>
                    <xdr:col>3</xdr:col>
                    <xdr:colOff>355600</xdr:colOff>
                    <xdr:row>0</xdr:row>
                    <xdr:rowOff>57150</xdr:rowOff>
                  </from>
                  <to>
                    <xdr:col>8</xdr:col>
                    <xdr:colOff>431800</xdr:colOff>
                    <xdr:row>0</xdr:row>
                    <xdr:rowOff>781050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E9DFE-7084-4517-BCB7-DBB970D9F709}">
  <sheetPr codeName="Sheet72">
    <tabColor rgb="FF00B0F0"/>
  </sheetPr>
  <dimension ref="A1:AN63"/>
  <sheetViews>
    <sheetView zoomScale="115" zoomScaleNormal="115" workbookViewId="0">
      <pane xSplit="2" ySplit="1" topLeftCell="C3" activePane="bottomRight" state="frozen"/>
      <selection pane="topRight" activeCell="C1" sqref="C1"/>
      <selection pane="bottomLeft" activeCell="A2" sqref="A2"/>
      <selection pane="bottomRight" activeCell="C1" sqref="C1"/>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214</v>
      </c>
      <c r="E1" s="40"/>
      <c r="F1" s="40"/>
      <c r="G1" s="40"/>
      <c r="H1" s="40"/>
      <c r="I1" s="40"/>
      <c r="J1" s="40"/>
      <c r="K1" s="40"/>
      <c r="L1" s="41" t="str">
        <f ca="1">UPPER(VLOOKUP(C1,Table223[],3,FALSE))</f>
        <v xml:space="preserve">SANTO PALOMERAS 65 </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PALOMERAS 65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santopalomeras65</v>
      </c>
      <c r="L7" s="48" t="str">
        <f ca="1">_xlfn.CONCAT("        id: ","""",C7,"""",",")</f>
        <v xml:space="preserve">        id: "santopalomeras65",</v>
      </c>
    </row>
    <row r="8" spans="2:32" ht="23" x14ac:dyDescent="0.35">
      <c r="C8" t="str">
        <f ca="1">PROPER(L1)</f>
        <v xml:space="preserve">Santo Palomeras 65 </v>
      </c>
      <c r="L8" s="48" t="str">
        <f ca="1">_xlfn.CONCAT("        tt: ","""",C8,"""",",")</f>
        <v xml:space="preserve">        tt: "Santo Palomeras 65 ",</v>
      </c>
    </row>
    <row r="9" spans="2:32" ht="23" x14ac:dyDescent="0.35">
      <c r="C9" t="str">
        <f ca="1">PROPER(L1)</f>
        <v xml:space="preserve">Santo Palomeras 65 </v>
      </c>
      <c r="L9" s="48" t="str">
        <f ca="1">_xlfn.CONCAT("        title: ","""",C9,"""",",")</f>
        <v xml:space="preserve">        title: "Santo Palomeras 65 ",</v>
      </c>
    </row>
    <row r="10" spans="2:32" ht="23" x14ac:dyDescent="0.35">
      <c r="C10" t="str">
        <f ca="1">VLOOKUP(C1,Table223[],4,FALSE)</f>
        <v>Palomeras 65</v>
      </c>
      <c r="L10" s="48" t="str">
        <f ca="1">_xlfn.CONCAT("        ","subtitle: ","""",C10,"""",",")</f>
        <v xml:space="preserve">        subtitle: "Palomeras 65",</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214</v>
      </c>
      <c r="L16" s="48" t="str">
        <f ca="1">_xlfn.CONCAT("        dbno: ","""",C16,"""",",")</f>
        <v xml:space="preserve">        dbno: "214",</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santopalomeras65</v>
      </c>
      <c r="L19" s="48" t="str">
        <f ca="1">_xlfn.CONCAT("        audioSrc: ","""/audio/",C19,".mp3""",",")</f>
        <v xml:space="preserve">        audioSrc: "/audio/santopalomeras65.mp3",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+C1-1-1</f>
        <v>212</v>
      </c>
      <c r="C26" t="str">
        <f ca="1">VLOOKUP(B26,Table4[],13,FALSE)</f>
        <v>"/resucito/src/index.html?canto=salmodiasparalaudes"</v>
      </c>
      <c r="L26" s="48" t="str">
        <f ca="1">_xlfn.CONCAT("        ant: ",C26,",")</f>
        <v xml:space="preserve">        ant: "/resucito/src/index.html?canto=salmodiasparalaudes",</v>
      </c>
    </row>
    <row r="27" spans="2:40" ht="23" x14ac:dyDescent="0.35">
      <c r="B27">
        <f ca="1">+C1+1</f>
        <v>215</v>
      </c>
      <c r="C27" t="str">
        <f ca="1">VLOOKUP(B27,Table4[],13,FALSE)</f>
        <v>"/resucito/src/index.html?canto=santomelodiahebraica"</v>
      </c>
      <c r="L27" s="48" t="str">
        <f ca="1">_xlfn.CONCAT("        sig: ",C27,",")</f>
        <v xml:space="preserve">        sig: "/resucito/src/index.html?canto=santomelodiahebraica",</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1092</v>
      </c>
      <c r="D30" s="52" t="s">
        <v>1015</v>
      </c>
      <c r="E30" s="52"/>
      <c r="F30" s="53" t="s">
        <v>988</v>
      </c>
      <c r="G30" s="53">
        <v>7</v>
      </c>
      <c r="H30" s="52"/>
      <c r="I30" s="52"/>
      <c r="J30" s="54"/>
      <c r="K30" s="54"/>
      <c r="L30" s="55" t="str">
        <f t="shared" ref="L30:L31" si="0">IF(C30="","",_xlfn.CONCAT("            { line: ","""",C30,", ",M30:AN30,""", sC: ","""",B30,"""},"))</f>
        <v xml:space="preserve">            { line: "SANTO, SANTO, SANTO,, (Mi,,15)(Si,7,250)", sC: "ta as"},</v>
      </c>
      <c r="M30" s="56" t="str">
        <f t="shared" ref="M30:M35" si="1">IF(N30="","","(")</f>
        <v>(</v>
      </c>
      <c r="N30" s="57" t="str">
        <f t="shared" ref="N30:N54" si="2">IF(D30="","",D30)</f>
        <v>Mi</v>
      </c>
      <c r="O30" s="58" t="str">
        <f t="shared" ref="O30:O35" si="3">IF(N30="","",",")</f>
        <v>,</v>
      </c>
      <c r="P30" s="59" t="str">
        <f t="shared" ref="P30:P54" si="4">IF(E30="","",E30)</f>
        <v/>
      </c>
      <c r="Q30" s="60" t="str">
        <f t="shared" ref="Q30:Q35" si="5">IF(N30="","",",")</f>
        <v>,</v>
      </c>
      <c r="R30" s="61">
        <f t="shared" ref="R30:R35" si="6">IF(N30="","",15)</f>
        <v>15</v>
      </c>
      <c r="S30" s="56" t="str">
        <f t="shared" ref="S30:S35" si="7">IF(N30="","",")")</f>
        <v>)</v>
      </c>
      <c r="T30" s="62" t="str">
        <f t="shared" ref="T30:T35" si="8">IF(U30="","","(")</f>
        <v>(</v>
      </c>
      <c r="U30" s="63" t="str">
        <f t="shared" ref="U30:U54" si="9">IF(F30="","",F30)</f>
        <v>Si</v>
      </c>
      <c r="V30" s="64" t="str">
        <f t="shared" ref="V30:V35" si="10">IF(U30="","",",")</f>
        <v>,</v>
      </c>
      <c r="W30" s="65">
        <f t="shared" ref="W30:W54" si="11">IF(G30="","",G30)</f>
        <v>7</v>
      </c>
      <c r="X30" s="64" t="str">
        <f t="shared" ref="X30:X35" si="12">IF(U30="","",",")</f>
        <v>,</v>
      </c>
      <c r="Y30" s="64">
        <f t="shared" ref="Y30:Y35" si="13">IF(U30="","",250)</f>
        <v>250</v>
      </c>
      <c r="Z30" s="56" t="str">
        <f t="shared" ref="Z30:Z35" si="14">IF(U30="","",")")</f>
        <v>)</v>
      </c>
      <c r="AA30" s="66" t="str">
        <f t="shared" ref="AA30:AA35" si="15">IF(AB30="","","(")</f>
        <v/>
      </c>
      <c r="AB30" s="57" t="str">
        <f t="shared" ref="AB30:AB54" si="16">IF(H30="","",H30)</f>
        <v/>
      </c>
      <c r="AC30" s="67" t="str">
        <f t="shared" ref="AC30:AC35" si="17">IF(AB30="","",",")</f>
        <v/>
      </c>
      <c r="AD30" s="59" t="str">
        <f t="shared" ref="AD30:AD35" si="18">IF(I30="","",I30)</f>
        <v/>
      </c>
      <c r="AE30" s="68" t="str">
        <f t="shared" ref="AE30:AE35" si="19">IF(AB30="","",",")</f>
        <v/>
      </c>
      <c r="AF30" s="61" t="str">
        <f t="shared" ref="AF30:AF35" si="20">IF(AB30="","",350)</f>
        <v/>
      </c>
      <c r="AG30" s="61" t="str">
        <f t="shared" ref="AG30:AG35" si="21">IF(AB30="","",")")</f>
        <v/>
      </c>
      <c r="AH30" s="69" t="str">
        <f t="shared" ref="AH30:AH35" si="22">IF(AI30="","","(")</f>
        <v/>
      </c>
      <c r="AI30" s="70" t="str">
        <f t="shared" ref="AI30:AI54" si="23">IF(J30="","",J30)</f>
        <v/>
      </c>
      <c r="AJ30" s="64" t="str">
        <f t="shared" ref="AJ30:AJ35" si="24">IF(AI30="","",",")</f>
        <v/>
      </c>
      <c r="AK30" s="64" t="str">
        <f t="shared" ref="AK30:AK35" si="25">IF(K30="","",K30)</f>
        <v/>
      </c>
      <c r="AL30" s="64" t="str">
        <f t="shared" ref="AL30:AL35" si="26">IF(AI30="","",",")</f>
        <v/>
      </c>
      <c r="AM30" s="64" t="str">
        <f t="shared" ref="AM30:AM35" si="27">IF(AI30="","",450)</f>
        <v/>
      </c>
      <c r="AN30" s="64" t="str">
        <f t="shared" ref="AN30:AN35" si="28">IF(AI30="","",")")</f>
        <v/>
      </c>
    </row>
    <row r="31" spans="2:40" ht="24.5" thickTop="1" thickBot="1" x14ac:dyDescent="0.55000000000000004">
      <c r="B31" t="s">
        <v>1003</v>
      </c>
      <c r="C31" s="51" t="s">
        <v>1093</v>
      </c>
      <c r="D31" s="52" t="s">
        <v>1015</v>
      </c>
      <c r="E31" s="52"/>
      <c r="F31" s="53"/>
      <c r="G31" s="53"/>
      <c r="H31" s="52"/>
      <c r="I31" s="52"/>
      <c r="J31" s="54"/>
      <c r="K31" s="54"/>
      <c r="L31" s="55" t="str">
        <f t="shared" si="0"/>
        <v xml:space="preserve">            { line: "SANTO ES EL SEÑOR,, (Mi,,15)", sC: "as"},</v>
      </c>
      <c r="M31" s="56" t="str">
        <f t="shared" si="1"/>
        <v>(</v>
      </c>
      <c r="N31" s="57" t="str">
        <f t="shared" si="2"/>
        <v>Mi</v>
      </c>
      <c r="O31" s="58" t="str">
        <f t="shared" si="3"/>
        <v>,</v>
      </c>
      <c r="P31" s="59" t="str">
        <f t="shared" si="4"/>
        <v/>
      </c>
      <c r="Q31" s="60" t="str">
        <f t="shared" si="5"/>
        <v>,</v>
      </c>
      <c r="R31" s="61">
        <f t="shared" si="6"/>
        <v>15</v>
      </c>
      <c r="S31" s="56" t="str">
        <f t="shared" si="7"/>
        <v>)</v>
      </c>
      <c r="T31" s="62" t="str">
        <f t="shared" si="8"/>
        <v/>
      </c>
      <c r="U31" s="63" t="str">
        <f t="shared" si="9"/>
        <v/>
      </c>
      <c r="V31" s="64" t="str">
        <f t="shared" si="10"/>
        <v/>
      </c>
      <c r="W31" s="65" t="str">
        <f t="shared" si="11"/>
        <v/>
      </c>
      <c r="X31" s="64" t="str">
        <f t="shared" si="12"/>
        <v/>
      </c>
      <c r="Y31" s="64" t="str">
        <f t="shared" si="13"/>
        <v/>
      </c>
      <c r="Z31" s="56" t="str">
        <f t="shared" si="14"/>
        <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B32" t="s">
        <v>1003</v>
      </c>
      <c r="C32" s="51" t="s">
        <v>1094</v>
      </c>
      <c r="D32" s="52" t="s">
        <v>988</v>
      </c>
      <c r="E32" s="52">
        <v>7</v>
      </c>
      <c r="F32" s="53"/>
      <c r="G32" s="53"/>
      <c r="H32" s="52"/>
      <c r="I32" s="52"/>
      <c r="J32" s="54"/>
      <c r="K32" s="54"/>
      <c r="L32" s="55" t="str">
        <f>IF(C32="","",_xlfn.CONCAT("            { line: ","""",C32,", ",M32:AN32,""", sC: ","""",B32,"""},"))</f>
        <v xml:space="preserve">            { line: "DIOS DEL UNIVERSO,, (Si,7,15)", sC: "as"},</v>
      </c>
      <c r="M32" s="56" t="str">
        <f t="shared" si="1"/>
        <v>(</v>
      </c>
      <c r="N32" s="57" t="str">
        <f t="shared" si="2"/>
        <v>Si</v>
      </c>
      <c r="O32" s="58" t="str">
        <f t="shared" si="3"/>
        <v>,</v>
      </c>
      <c r="P32" s="59">
        <f t="shared" si="4"/>
        <v>7</v>
      </c>
      <c r="Q32" s="60" t="str">
        <f t="shared" si="5"/>
        <v>,</v>
      </c>
      <c r="R32" s="61">
        <f t="shared" si="6"/>
        <v>15</v>
      </c>
      <c r="S32" s="56" t="str">
        <f t="shared" si="7"/>
        <v>)</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1:40" ht="24.5" thickTop="1" thickBot="1" x14ac:dyDescent="0.55000000000000004">
      <c r="B33" t="s">
        <v>1003</v>
      </c>
      <c r="C33" s="51" t="s">
        <v>1095</v>
      </c>
      <c r="D33" s="52" t="s">
        <v>1015</v>
      </c>
      <c r="E33" s="52"/>
      <c r="F33" s="53"/>
      <c r="G33" s="53"/>
      <c r="H33" s="52"/>
      <c r="I33" s="52"/>
      <c r="J33" s="54"/>
      <c r="K33" s="54"/>
      <c r="L33" s="55" t="str">
        <f>IF(C33="","",_xlfn.CONCAT("            { line: ","""",C33,", ",M33:AN33,""", sC: ","""",B33,"""},"))</f>
        <v xml:space="preserve">            { line: "SANTO ES EL SEÑOR., (Mi,,15)", sC: "as"},</v>
      </c>
      <c r="M33" s="56" t="str">
        <f t="shared" si="1"/>
        <v>(</v>
      </c>
      <c r="N33" s="57" t="str">
        <f t="shared" si="2"/>
        <v>Mi</v>
      </c>
      <c r="O33" s="58" t="str">
        <f t="shared" si="3"/>
        <v>,</v>
      </c>
      <c r="P33" s="59" t="str">
        <f t="shared" si="4"/>
        <v/>
      </c>
      <c r="Q33" s="60" t="str">
        <f t="shared" si="5"/>
        <v>,</v>
      </c>
      <c r="R33" s="61">
        <f t="shared" si="6"/>
        <v>15</v>
      </c>
      <c r="S33" s="56" t="str">
        <f t="shared" si="7"/>
        <v>)</v>
      </c>
      <c r="T33" s="62" t="str">
        <f t="shared" si="8"/>
        <v/>
      </c>
      <c r="U33" s="63" t="str">
        <f t="shared" si="9"/>
        <v/>
      </c>
      <c r="V33" s="64" t="str">
        <f t="shared" si="10"/>
        <v/>
      </c>
      <c r="W33" s="65" t="str">
        <f t="shared" si="11"/>
        <v/>
      </c>
      <c r="X33" s="64" t="str">
        <f t="shared" si="12"/>
        <v/>
      </c>
      <c r="Y33" s="64" t="str">
        <f t="shared" si="13"/>
        <v/>
      </c>
      <c r="Z33" s="56" t="str">
        <f t="shared" si="14"/>
        <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6.5" thickTop="1" thickBot="1" x14ac:dyDescent="0.55000000000000004">
      <c r="C34" s="73"/>
      <c r="D34" s="74"/>
      <c r="E34" s="74"/>
      <c r="F34" s="74"/>
      <c r="G34" s="74"/>
      <c r="H34" s="74"/>
      <c r="I34" s="74"/>
      <c r="J34" s="74"/>
      <c r="K34" s="74"/>
      <c r="L34" s="75" t="s">
        <v>997</v>
      </c>
      <c r="M34" s="56"/>
      <c r="N34" s="57"/>
      <c r="O34" s="58"/>
      <c r="P34" s="59"/>
      <c r="Q34" s="60"/>
      <c r="R34" s="61"/>
      <c r="S34" s="56"/>
      <c r="T34" s="62"/>
      <c r="U34" s="63"/>
      <c r="V34" s="64"/>
      <c r="W34" s="65"/>
      <c r="X34" s="64"/>
      <c r="Y34" s="64"/>
      <c r="Z34" s="56"/>
      <c r="AA34" s="66"/>
      <c r="AB34" s="57"/>
      <c r="AC34" s="67"/>
      <c r="AD34" s="59"/>
      <c r="AE34" s="68"/>
      <c r="AF34" s="61"/>
      <c r="AG34" s="61"/>
      <c r="AH34" s="69"/>
      <c r="AI34" s="70"/>
      <c r="AJ34" s="64"/>
      <c r="AK34" s="64"/>
      <c r="AL34" s="64"/>
      <c r="AM34" s="64"/>
      <c r="AN34" s="64"/>
    </row>
    <row r="35" spans="1:40" ht="24.5" thickTop="1" thickBot="1" x14ac:dyDescent="0.55000000000000004">
      <c r="B35" t="s">
        <v>1018</v>
      </c>
      <c r="C35" s="51" t="s">
        <v>1096</v>
      </c>
      <c r="D35" s="52" t="s">
        <v>1106</v>
      </c>
      <c r="E35" s="52"/>
      <c r="F35" s="53"/>
      <c r="G35" s="53"/>
      <c r="H35" s="52"/>
      <c r="I35" s="52"/>
      <c r="J35" s="54"/>
      <c r="K35" s="54"/>
      <c r="L35" s="55" t="str">
        <f t="shared" ref="L35:L38" si="29">IF(C35="","",_xlfn.CONCAT("            { line: ","""",C35,", ",M35:AN35,""", sC: ","""",B35,"""},"))</f>
        <v xml:space="preserve">            { line: "Llenos están los cielos, (Do,,15)", sC: "tc"},</v>
      </c>
      <c r="M35" s="56" t="str">
        <f t="shared" si="1"/>
        <v>(</v>
      </c>
      <c r="N35" s="57" t="str">
        <f t="shared" si="2"/>
        <v>Do</v>
      </c>
      <c r="O35" s="58" t="str">
        <f t="shared" si="3"/>
        <v>,</v>
      </c>
      <c r="P35" s="59" t="str">
        <f t="shared" si="4"/>
        <v/>
      </c>
      <c r="Q35" s="60" t="str">
        <f t="shared" si="5"/>
        <v>,</v>
      </c>
      <c r="R35" s="61">
        <f t="shared" si="6"/>
        <v>15</v>
      </c>
      <c r="S35" s="56" t="str">
        <f t="shared" si="7"/>
        <v>)</v>
      </c>
      <c r="T35" s="62" t="str">
        <f t="shared" si="8"/>
        <v/>
      </c>
      <c r="U35" s="63" t="str">
        <f t="shared" si="9"/>
        <v/>
      </c>
      <c r="V35" s="64" t="str">
        <f t="shared" si="10"/>
        <v/>
      </c>
      <c r="W35" s="65" t="str">
        <f t="shared" si="11"/>
        <v/>
      </c>
      <c r="X35" s="64" t="str">
        <f t="shared" si="12"/>
        <v/>
      </c>
      <c r="Y35" s="64" t="str">
        <f t="shared" si="13"/>
        <v/>
      </c>
      <c r="Z35" s="56" t="str">
        <f t="shared" si="14"/>
        <v/>
      </c>
      <c r="AA35" s="66" t="str">
        <f t="shared" si="15"/>
        <v/>
      </c>
      <c r="AB35" s="57" t="str">
        <f t="shared" si="16"/>
        <v/>
      </c>
      <c r="AC35" s="67" t="str">
        <f t="shared" si="17"/>
        <v/>
      </c>
      <c r="AD35" s="59" t="str">
        <f t="shared" si="18"/>
        <v/>
      </c>
      <c r="AE35" s="68" t="str">
        <f t="shared" si="19"/>
        <v/>
      </c>
      <c r="AF35" s="61" t="str">
        <f t="shared" si="20"/>
        <v/>
      </c>
      <c r="AG35" s="61" t="str">
        <f t="shared" si="21"/>
        <v/>
      </c>
      <c r="AH35" s="69" t="str">
        <f t="shared" si="22"/>
        <v/>
      </c>
      <c r="AI35" s="70" t="str">
        <f t="shared" si="23"/>
        <v/>
      </c>
      <c r="AJ35" s="64" t="str">
        <f t="shared" si="24"/>
        <v/>
      </c>
      <c r="AK35" s="64" t="str">
        <f t="shared" si="25"/>
        <v/>
      </c>
      <c r="AL35" s="64" t="str">
        <f t="shared" si="26"/>
        <v/>
      </c>
      <c r="AM35" s="64" t="str">
        <f t="shared" si="27"/>
        <v/>
      </c>
      <c r="AN35" s="64" t="str">
        <f t="shared" si="28"/>
        <v/>
      </c>
    </row>
    <row r="36" spans="1:40" ht="24.5" thickTop="1" thickBot="1" x14ac:dyDescent="0.55000000000000004">
      <c r="C36" s="51" t="s">
        <v>1097</v>
      </c>
      <c r="D36" s="52" t="s">
        <v>988</v>
      </c>
      <c r="E36" s="52">
        <v>7</v>
      </c>
      <c r="F36" s="53"/>
      <c r="G36" s="53"/>
      <c r="H36" s="52"/>
      <c r="I36" s="52"/>
      <c r="J36" s="54"/>
      <c r="K36" s="54"/>
      <c r="L36" s="55" t="str">
        <f t="shared" si="29"/>
        <v xml:space="preserve">            { line: "y la tierra de tu gloria., (Si,7,15)", sC: ""},</v>
      </c>
      <c r="M36" s="56" t="str">
        <f>IF(N36="","","(")</f>
        <v>(</v>
      </c>
      <c r="N36" s="57" t="str">
        <f>IF(D36="","",D36)</f>
        <v>Si</v>
      </c>
      <c r="O36" s="58" t="str">
        <f>IF(N36="","",",")</f>
        <v>,</v>
      </c>
      <c r="P36" s="59">
        <f>IF(E36="","",E36)</f>
        <v>7</v>
      </c>
      <c r="Q36" s="60" t="str">
        <f>IF(N36="","",",")</f>
        <v>,</v>
      </c>
      <c r="R36" s="61">
        <f>IF(N36="","",15)</f>
        <v>15</v>
      </c>
      <c r="S36" s="56" t="str">
        <f>IF(N36="","",")")</f>
        <v>)</v>
      </c>
      <c r="T36" s="62" t="str">
        <f>IF(U36="","","(")</f>
        <v/>
      </c>
      <c r="U36" s="63" t="str">
        <f>IF(F36="","",F36)</f>
        <v/>
      </c>
      <c r="V36" s="64" t="str">
        <f>IF(U36="","",",")</f>
        <v/>
      </c>
      <c r="W36" s="65" t="str">
        <f>IF(G36="","",G36)</f>
        <v/>
      </c>
      <c r="X36" s="64" t="str">
        <f>IF(U36="","",",")</f>
        <v/>
      </c>
      <c r="Y36" s="64" t="str">
        <f>IF(U36="","",250)</f>
        <v/>
      </c>
      <c r="Z36" s="56" t="str">
        <f>IF(U36="","",")")</f>
        <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1:40" ht="24.5" thickTop="1" thickBot="1" x14ac:dyDescent="0.55000000000000004">
      <c r="C37" s="51" t="s">
        <v>1098</v>
      </c>
      <c r="D37" s="52" t="s">
        <v>1106</v>
      </c>
      <c r="E37" s="52"/>
      <c r="F37" s="53"/>
      <c r="G37" s="53"/>
      <c r="H37" s="52"/>
      <c r="I37" s="52"/>
      <c r="J37" s="54"/>
      <c r="K37" s="54"/>
      <c r="L37" s="55" t="str">
        <f t="shared" si="29"/>
        <v xml:space="preserve">            { line: "Hosanna, hosanna, hosanna,, (Do,,15)", sC: ""},</v>
      </c>
      <c r="M37" s="56" t="str">
        <f>IF(N37="","","(")</f>
        <v>(</v>
      </c>
      <c r="N37" s="57" t="str">
        <f>IF(D37="","",D37)</f>
        <v>Do</v>
      </c>
      <c r="O37" s="58" t="str">
        <f>IF(N37="","",",")</f>
        <v>,</v>
      </c>
      <c r="P37" s="59" t="str">
        <f>IF(E37="","",E37)</f>
        <v/>
      </c>
      <c r="Q37" s="60" t="str">
        <f>IF(N37="","",",")</f>
        <v>,</v>
      </c>
      <c r="R37" s="61">
        <f>IF(N37="","",15)</f>
        <v>15</v>
      </c>
      <c r="S37" s="56" t="str">
        <f>IF(N37="","",")")</f>
        <v>)</v>
      </c>
      <c r="T37" s="62" t="str">
        <f>IF(U37="","","(")</f>
        <v/>
      </c>
      <c r="U37" s="63" t="str">
        <f>IF(F37="","",F37)</f>
        <v/>
      </c>
      <c r="V37" s="64" t="str">
        <f>IF(U37="","",",")</f>
        <v/>
      </c>
      <c r="W37" s="65" t="str">
        <f>IF(G37="","",G37)</f>
        <v/>
      </c>
      <c r="X37" s="64" t="str">
        <f>IF(U37="","",",")</f>
        <v/>
      </c>
      <c r="Y37" s="64" t="str">
        <f>IF(U37="","",250)</f>
        <v/>
      </c>
      <c r="Z37" s="56" t="str">
        <f>IF(U37="","",")")</f>
        <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4.5" thickTop="1" thickBot="1" x14ac:dyDescent="0.55000000000000004">
      <c r="C38" s="51" t="s">
        <v>1099</v>
      </c>
      <c r="D38" s="52" t="s">
        <v>1107</v>
      </c>
      <c r="E38" s="52"/>
      <c r="F38" s="53"/>
      <c r="G38" s="53"/>
      <c r="H38" s="52"/>
      <c r="I38" s="52"/>
      <c r="J38" s="54"/>
      <c r="K38" s="54"/>
      <c r="L38" s="55" t="str">
        <f t="shared" si="29"/>
        <v xml:space="preserve">            { line: "hosanna en las alturas., (Si7,,15)", sC: ""},</v>
      </c>
      <c r="M38" s="56" t="str">
        <f>IF(N38="","","(")</f>
        <v>(</v>
      </c>
      <c r="N38" s="57" t="str">
        <f>IF(D38="","",D38)</f>
        <v>Si7</v>
      </c>
      <c r="O38" s="58" t="str">
        <f>IF(N38="","",",")</f>
        <v>,</v>
      </c>
      <c r="P38" s="59" t="str">
        <f>IF(E38="","",E38)</f>
        <v/>
      </c>
      <c r="Q38" s="60" t="str">
        <f>IF(N38="","",",")</f>
        <v>,</v>
      </c>
      <c r="R38" s="61">
        <f>IF(N38="","",15)</f>
        <v>15</v>
      </c>
      <c r="S38" s="56" t="str">
        <f>IF(N38="","",")")</f>
        <v>)</v>
      </c>
      <c r="T38" s="62" t="str">
        <f>IF(U38="","","(")</f>
        <v/>
      </c>
      <c r="U38" s="63" t="str">
        <f>IF(F38="","",F38)</f>
        <v/>
      </c>
      <c r="V38" s="64" t="str">
        <f>IF(U38="","",",")</f>
        <v/>
      </c>
      <c r="W38" s="65" t="str">
        <f>IF(G38="","",G38)</f>
        <v/>
      </c>
      <c r="X38" s="64" t="str">
        <f>IF(U38="","",",")</f>
        <v/>
      </c>
      <c r="Y38" s="64" t="str">
        <f>IF(U38="","",250)</f>
        <v/>
      </c>
      <c r="Z38" s="56" t="str">
        <f>IF(U38="","",")")</f>
        <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6.5" thickTop="1" thickBot="1" x14ac:dyDescent="0.55000000000000004">
      <c r="C39" s="73"/>
      <c r="D39" s="74"/>
      <c r="E39" s="74"/>
      <c r="F39" s="74"/>
      <c r="G39" s="74"/>
      <c r="H39" s="74"/>
      <c r="I39" s="74"/>
      <c r="J39" s="74"/>
      <c r="K39" s="74"/>
      <c r="L39" s="75" t="s">
        <v>997</v>
      </c>
      <c r="M39" s="56"/>
      <c r="N39" s="57"/>
      <c r="O39" s="58"/>
      <c r="P39" s="59"/>
      <c r="Q39" s="60"/>
      <c r="R39" s="61"/>
      <c r="S39" s="56"/>
      <c r="T39" s="62"/>
      <c r="U39" s="63"/>
      <c r="V39" s="64"/>
      <c r="W39" s="65"/>
      <c r="X39" s="64"/>
      <c r="Y39" s="64"/>
      <c r="Z39" s="56"/>
      <c r="AA39" s="66"/>
      <c r="AB39" s="57"/>
      <c r="AC39" s="67"/>
      <c r="AD39" s="59"/>
      <c r="AE39" s="68"/>
      <c r="AF39" s="61"/>
      <c r="AG39" s="61"/>
      <c r="AH39" s="69"/>
      <c r="AI39" s="70"/>
      <c r="AJ39" s="64"/>
      <c r="AK39" s="64"/>
      <c r="AL39" s="64"/>
      <c r="AM39" s="64"/>
      <c r="AN39" s="64"/>
    </row>
    <row r="40" spans="1:40" ht="24.5" thickTop="1" thickBot="1" x14ac:dyDescent="0.55000000000000004">
      <c r="C40" s="79" t="s">
        <v>999</v>
      </c>
      <c r="D40" s="80"/>
      <c r="E40" s="80"/>
      <c r="F40" s="80"/>
      <c r="G40" s="80"/>
      <c r="H40" s="80"/>
      <c r="I40" s="80"/>
      <c r="J40" s="80"/>
      <c r="K40" s="80"/>
      <c r="L40" s="81" t="s">
        <v>1000</v>
      </c>
      <c r="M40" s="56" t="str">
        <f t="shared" ref="M40:M44" si="30">IF(N40="","","(")</f>
        <v/>
      </c>
      <c r="N40" s="57" t="str">
        <f t="shared" ref="N40:N44" si="31">IF(D40="","",D40)</f>
        <v/>
      </c>
      <c r="O40" s="58" t="str">
        <f t="shared" ref="O40:O44" si="32">IF(N40="","",",")</f>
        <v/>
      </c>
      <c r="P40" s="59" t="str">
        <f t="shared" ref="P40:P44" si="33">IF(E40="","",E40)</f>
        <v/>
      </c>
      <c r="Q40" s="60" t="str">
        <f t="shared" ref="Q40:Q44" si="34">IF(N40="","",",")</f>
        <v/>
      </c>
      <c r="R40" s="61" t="str">
        <f t="shared" ref="R40:R44" si="35">IF(N40="","",15)</f>
        <v/>
      </c>
      <c r="S40" s="56" t="str">
        <f t="shared" ref="S40:S44" si="36">IF(N40="","",")")</f>
        <v/>
      </c>
      <c r="T40" s="62" t="str">
        <f t="shared" ref="T40:T44" si="37">IF(U40="","","(")</f>
        <v/>
      </c>
      <c r="U40" s="63" t="str">
        <f t="shared" ref="U40:U44" si="38">IF(F40="","",F40)</f>
        <v/>
      </c>
      <c r="V40" s="64" t="str">
        <f t="shared" ref="V40:V44" si="39">IF(U40="","",",")</f>
        <v/>
      </c>
      <c r="W40" s="65" t="str">
        <f t="shared" ref="W40:W44" si="40">IF(G40="","",G40)</f>
        <v/>
      </c>
      <c r="X40" s="64" t="str">
        <f t="shared" ref="X40:X44" si="41">IF(U40="","",",")</f>
        <v/>
      </c>
      <c r="Y40" s="64" t="str">
        <f t="shared" ref="Y40:Y44" si="42">IF(U40="","",250)</f>
        <v/>
      </c>
      <c r="Z40" s="56" t="str">
        <f t="shared" ref="Z40:Z44" si="43">IF(U40="","",")")</f>
        <v/>
      </c>
      <c r="AA40" s="66" t="str">
        <f t="shared" ref="AA40:AA44" si="44">IF(AB40="","","(")</f>
        <v/>
      </c>
      <c r="AB40" s="57" t="str">
        <f t="shared" ref="AB40:AB44" si="45">IF(H40="","",H40)</f>
        <v/>
      </c>
      <c r="AC40" s="67" t="str">
        <f t="shared" ref="AC40:AC44" si="46">IF(AB40="","",",")</f>
        <v/>
      </c>
      <c r="AD40" s="59" t="str">
        <f t="shared" ref="AD40:AD44" si="47">IF(I40="","",I40)</f>
        <v/>
      </c>
      <c r="AE40" s="68" t="str">
        <f t="shared" ref="AE40:AE44" si="48">IF(AB40="","",",")</f>
        <v/>
      </c>
      <c r="AF40" s="61" t="str">
        <f t="shared" ref="AF40:AF44" si="49">IF(AB40="","",350)</f>
        <v/>
      </c>
      <c r="AG40" s="61" t="str">
        <f t="shared" ref="AG40:AG44" si="50">IF(AB40="","",")")</f>
        <v/>
      </c>
      <c r="AH40" s="69" t="str">
        <f t="shared" ref="AH40:AH44" si="51">IF(AI40="","","(")</f>
        <v/>
      </c>
      <c r="AI40" s="70" t="str">
        <f t="shared" ref="AI40:AI44" si="52">IF(J40="","",J40)</f>
        <v/>
      </c>
      <c r="AJ40" s="64" t="str">
        <f t="shared" ref="AJ40:AJ44" si="53">IF(AI40="","",",")</f>
        <v/>
      </c>
      <c r="AK40" s="64" t="str">
        <f t="shared" ref="AK40:AK44" si="54">IF(K40="","",K40)</f>
        <v/>
      </c>
      <c r="AL40" s="64" t="str">
        <f t="shared" ref="AL40:AL44" si="55">IF(AI40="","",",")</f>
        <v/>
      </c>
      <c r="AM40" s="64" t="str">
        <f t="shared" ref="AM40:AM44" si="56">IF(AI40="","",450)</f>
        <v/>
      </c>
      <c r="AN40" s="64" t="str">
        <f t="shared" ref="AN40:AN44" si="57">IF(AI40="","",")")</f>
        <v/>
      </c>
    </row>
    <row r="41" spans="1:40" ht="24.5" thickTop="1" thickBot="1" x14ac:dyDescent="0.55000000000000004">
      <c r="B41" t="s">
        <v>1001</v>
      </c>
      <c r="C41" s="82" t="s">
        <v>1092</v>
      </c>
      <c r="D41" s="83" t="s">
        <v>1015</v>
      </c>
      <c r="E41" s="83"/>
      <c r="F41" s="83" t="s">
        <v>988</v>
      </c>
      <c r="G41" s="83">
        <v>7</v>
      </c>
      <c r="H41" s="83"/>
      <c r="I41" s="83"/>
      <c r="J41" s="83"/>
      <c r="K41" s="83"/>
      <c r="L41" s="84" t="str">
        <f>IF(C41="","",_xlfn.CONCAT("       triggerLine: ","""",C41,", ",M41:AN41,""", sC: ","""",B41,""", lines: ["))</f>
        <v xml:space="preserve">       triggerLine: "SANTO, SANTO, SANTO,, (Mi,,15)(Si,7,250)", sC: "ta as", lines: [</v>
      </c>
      <c r="M41" s="56" t="str">
        <f t="shared" si="30"/>
        <v>(</v>
      </c>
      <c r="N41" s="57" t="str">
        <f t="shared" si="31"/>
        <v>Mi</v>
      </c>
      <c r="O41" s="58" t="str">
        <f t="shared" si="32"/>
        <v>,</v>
      </c>
      <c r="P41" s="59" t="str">
        <f t="shared" si="33"/>
        <v/>
      </c>
      <c r="Q41" s="60" t="str">
        <f t="shared" si="34"/>
        <v>,</v>
      </c>
      <c r="R41" s="61">
        <f t="shared" si="35"/>
        <v>15</v>
      </c>
      <c r="S41" s="56" t="str">
        <f t="shared" si="36"/>
        <v>)</v>
      </c>
      <c r="T41" s="62" t="str">
        <f t="shared" si="37"/>
        <v>(</v>
      </c>
      <c r="U41" s="63" t="str">
        <f t="shared" si="38"/>
        <v>Si</v>
      </c>
      <c r="V41" s="64" t="str">
        <f t="shared" si="39"/>
        <v>,</v>
      </c>
      <c r="W41" s="65">
        <f t="shared" si="40"/>
        <v>7</v>
      </c>
      <c r="X41" s="64" t="str">
        <f t="shared" si="41"/>
        <v>,</v>
      </c>
      <c r="Y41" s="64">
        <f t="shared" si="42"/>
        <v>250</v>
      </c>
      <c r="Z41" s="56" t="str">
        <f t="shared" si="43"/>
        <v>)</v>
      </c>
      <c r="AA41" s="66" t="str">
        <f t="shared" si="44"/>
        <v/>
      </c>
      <c r="AB41" s="57" t="str">
        <f t="shared" si="45"/>
        <v/>
      </c>
      <c r="AC41" s="67" t="str">
        <f t="shared" si="46"/>
        <v/>
      </c>
      <c r="AD41" s="59" t="str">
        <f t="shared" si="47"/>
        <v/>
      </c>
      <c r="AE41" s="68" t="str">
        <f t="shared" si="48"/>
        <v/>
      </c>
      <c r="AF41" s="61" t="str">
        <f t="shared" si="49"/>
        <v/>
      </c>
      <c r="AG41" s="61" t="str">
        <f t="shared" si="50"/>
        <v/>
      </c>
      <c r="AH41" s="69" t="str">
        <f t="shared" si="51"/>
        <v/>
      </c>
      <c r="AI41" s="70" t="str">
        <f t="shared" si="52"/>
        <v/>
      </c>
      <c r="AJ41" s="64" t="str">
        <f t="shared" si="53"/>
        <v/>
      </c>
      <c r="AK41" s="64" t="str">
        <f t="shared" si="54"/>
        <v/>
      </c>
      <c r="AL41" s="64" t="str">
        <f t="shared" si="55"/>
        <v/>
      </c>
      <c r="AM41" s="64" t="str">
        <f t="shared" si="56"/>
        <v/>
      </c>
      <c r="AN41" s="64" t="str">
        <f t="shared" si="57"/>
        <v/>
      </c>
    </row>
    <row r="42" spans="1:40" ht="24.5" thickTop="1" thickBot="1" x14ac:dyDescent="0.55000000000000004">
      <c r="B42" t="s">
        <v>1003</v>
      </c>
      <c r="C42" s="85" t="s">
        <v>1093</v>
      </c>
      <c r="D42" s="86" t="s">
        <v>1015</v>
      </c>
      <c r="E42" s="86"/>
      <c r="F42" s="86"/>
      <c r="G42" s="86"/>
      <c r="H42" s="87"/>
      <c r="I42" s="87"/>
      <c r="J42" s="87"/>
      <c r="K42" s="87"/>
      <c r="L42" s="88" t="str">
        <f>IF(C42="","",_xlfn.CONCAT("            { line: ","""",C42,", ",M42:AN42,""", sC: ","""",B42,"""},"))</f>
        <v xml:space="preserve">            { line: "SANTO ES EL SEÑOR,, (Mi,,15)", sC: "as"},</v>
      </c>
      <c r="M42" s="56" t="str">
        <f t="shared" si="30"/>
        <v>(</v>
      </c>
      <c r="N42" s="57" t="str">
        <f t="shared" si="31"/>
        <v>Mi</v>
      </c>
      <c r="O42" s="58" t="str">
        <f t="shared" si="32"/>
        <v>,</v>
      </c>
      <c r="P42" s="59" t="str">
        <f t="shared" si="33"/>
        <v/>
      </c>
      <c r="Q42" s="60" t="str">
        <f t="shared" si="34"/>
        <v>,</v>
      </c>
      <c r="R42" s="61">
        <f t="shared" si="35"/>
        <v>15</v>
      </c>
      <c r="S42" s="56" t="str">
        <f t="shared" si="36"/>
        <v>)</v>
      </c>
      <c r="T42" s="62" t="str">
        <f t="shared" si="37"/>
        <v/>
      </c>
      <c r="U42" s="63" t="str">
        <f t="shared" si="38"/>
        <v/>
      </c>
      <c r="V42" s="64" t="str">
        <f t="shared" si="39"/>
        <v/>
      </c>
      <c r="W42" s="65" t="str">
        <f t="shared" si="40"/>
        <v/>
      </c>
      <c r="X42" s="64" t="str">
        <f t="shared" si="41"/>
        <v/>
      </c>
      <c r="Y42" s="64" t="str">
        <f t="shared" si="42"/>
        <v/>
      </c>
      <c r="Z42" s="56" t="str">
        <f t="shared" si="43"/>
        <v/>
      </c>
      <c r="AA42" s="66" t="str">
        <f t="shared" si="44"/>
        <v/>
      </c>
      <c r="AB42" s="57" t="str">
        <f t="shared" si="45"/>
        <v/>
      </c>
      <c r="AC42" s="67" t="str">
        <f t="shared" si="46"/>
        <v/>
      </c>
      <c r="AD42" s="59" t="str">
        <f t="shared" si="47"/>
        <v/>
      </c>
      <c r="AE42" s="68" t="str">
        <f t="shared" si="48"/>
        <v/>
      </c>
      <c r="AF42" s="61" t="str">
        <f t="shared" si="49"/>
        <v/>
      </c>
      <c r="AG42" s="61" t="str">
        <f t="shared" si="50"/>
        <v/>
      </c>
      <c r="AH42" s="69" t="str">
        <f t="shared" si="51"/>
        <v/>
      </c>
      <c r="AI42" s="70" t="str">
        <f t="shared" si="52"/>
        <v/>
      </c>
      <c r="AJ42" s="64" t="str">
        <f t="shared" si="53"/>
        <v/>
      </c>
      <c r="AK42" s="64" t="str">
        <f t="shared" si="54"/>
        <v/>
      </c>
      <c r="AL42" s="64" t="str">
        <f t="shared" si="55"/>
        <v/>
      </c>
      <c r="AM42" s="64" t="str">
        <f t="shared" si="56"/>
        <v/>
      </c>
      <c r="AN42" s="64" t="str">
        <f t="shared" si="57"/>
        <v/>
      </c>
    </row>
    <row r="43" spans="1:40" ht="24.5" thickTop="1" thickBot="1" x14ac:dyDescent="0.55000000000000004">
      <c r="B43" t="s">
        <v>1003</v>
      </c>
      <c r="C43" s="85" t="s">
        <v>1094</v>
      </c>
      <c r="D43" s="89" t="s">
        <v>988</v>
      </c>
      <c r="E43" s="89">
        <v>7</v>
      </c>
      <c r="F43" s="89"/>
      <c r="G43" s="89"/>
      <c r="H43" s="90"/>
      <c r="I43" s="90"/>
      <c r="J43" s="90"/>
      <c r="K43" s="90"/>
      <c r="L43" s="88" t="str">
        <f>IF(C43="","",_xlfn.CONCAT("            { line: ","""",C43,", ",M43:AN43,""", sC: ","""",B43,"""},"))</f>
        <v xml:space="preserve">            { line: "DIOS DEL UNIVERSO,, (Si,7,15)", sC: "as"},</v>
      </c>
      <c r="M43" s="56" t="str">
        <f t="shared" si="30"/>
        <v>(</v>
      </c>
      <c r="N43" s="57" t="str">
        <f t="shared" si="31"/>
        <v>Si</v>
      </c>
      <c r="O43" s="58" t="str">
        <f t="shared" si="32"/>
        <v>,</v>
      </c>
      <c r="P43" s="59">
        <f t="shared" si="33"/>
        <v>7</v>
      </c>
      <c r="Q43" s="60" t="str">
        <f t="shared" si="34"/>
        <v>,</v>
      </c>
      <c r="R43" s="61">
        <f t="shared" si="35"/>
        <v>15</v>
      </c>
      <c r="S43" s="56" t="str">
        <f t="shared" si="36"/>
        <v>)</v>
      </c>
      <c r="T43" s="62" t="str">
        <f t="shared" si="37"/>
        <v/>
      </c>
      <c r="U43" s="63" t="str">
        <f t="shared" si="38"/>
        <v/>
      </c>
      <c r="V43" s="64" t="str">
        <f t="shared" si="39"/>
        <v/>
      </c>
      <c r="W43" s="65" t="str">
        <f t="shared" si="40"/>
        <v/>
      </c>
      <c r="X43" s="64" t="str">
        <f t="shared" si="41"/>
        <v/>
      </c>
      <c r="Y43" s="64" t="str">
        <f t="shared" si="42"/>
        <v/>
      </c>
      <c r="Z43" s="56" t="str">
        <f t="shared" si="43"/>
        <v/>
      </c>
      <c r="AA43" s="66" t="str">
        <f t="shared" si="44"/>
        <v/>
      </c>
      <c r="AB43" s="57" t="str">
        <f t="shared" si="45"/>
        <v/>
      </c>
      <c r="AC43" s="67" t="str">
        <f t="shared" si="46"/>
        <v/>
      </c>
      <c r="AD43" s="59" t="str">
        <f t="shared" si="47"/>
        <v/>
      </c>
      <c r="AE43" s="68" t="str">
        <f t="shared" si="48"/>
        <v/>
      </c>
      <c r="AF43" s="61" t="str">
        <f t="shared" si="49"/>
        <v/>
      </c>
      <c r="AG43" s="61" t="str">
        <f t="shared" si="50"/>
        <v/>
      </c>
      <c r="AH43" s="69" t="str">
        <f t="shared" si="51"/>
        <v/>
      </c>
      <c r="AI43" s="70" t="str">
        <f t="shared" si="52"/>
        <v/>
      </c>
      <c r="AJ43" s="64" t="str">
        <f t="shared" si="53"/>
        <v/>
      </c>
      <c r="AK43" s="64" t="str">
        <f t="shared" si="54"/>
        <v/>
      </c>
      <c r="AL43" s="64" t="str">
        <f t="shared" si="55"/>
        <v/>
      </c>
      <c r="AM43" s="64" t="str">
        <f t="shared" si="56"/>
        <v/>
      </c>
      <c r="AN43" s="64" t="str">
        <f t="shared" si="57"/>
        <v/>
      </c>
    </row>
    <row r="44" spans="1:40" ht="24.5" thickTop="1" thickBot="1" x14ac:dyDescent="0.55000000000000004">
      <c r="B44" t="s">
        <v>1003</v>
      </c>
      <c r="C44" s="93" t="s">
        <v>1095</v>
      </c>
      <c r="D44" s="83" t="s">
        <v>1015</v>
      </c>
      <c r="E44" s="83"/>
      <c r="F44" s="83"/>
      <c r="G44" s="83"/>
      <c r="H44" s="83"/>
      <c r="I44" s="83"/>
      <c r="J44" s="83"/>
      <c r="K44" s="83"/>
      <c r="L44" s="94" t="str">
        <f>IF(C44="","",_xlfn.CONCAT("            { line: ","""",C44,", ",M44:AN44,""", sC: ","""",B44,"""},  ]},"))</f>
        <v xml:space="preserve">            { line: "SANTO ES EL SEÑOR., (Mi,,15)", sC: "as"},  ]},</v>
      </c>
      <c r="M44" s="56" t="str">
        <f t="shared" si="30"/>
        <v>(</v>
      </c>
      <c r="N44" s="57" t="str">
        <f t="shared" si="31"/>
        <v>Mi</v>
      </c>
      <c r="O44" s="58" t="str">
        <f t="shared" si="32"/>
        <v>,</v>
      </c>
      <c r="P44" s="59" t="str">
        <f t="shared" si="33"/>
        <v/>
      </c>
      <c r="Q44" s="60" t="str">
        <f t="shared" si="34"/>
        <v>,</v>
      </c>
      <c r="R44" s="61">
        <f t="shared" si="35"/>
        <v>15</v>
      </c>
      <c r="S44" s="56" t="str">
        <f t="shared" si="36"/>
        <v>)</v>
      </c>
      <c r="T44" s="62" t="str">
        <f t="shared" si="37"/>
        <v/>
      </c>
      <c r="U44" s="63" t="str">
        <f t="shared" si="38"/>
        <v/>
      </c>
      <c r="V44" s="64" t="str">
        <f t="shared" si="39"/>
        <v/>
      </c>
      <c r="W44" s="65" t="str">
        <f t="shared" si="40"/>
        <v/>
      </c>
      <c r="X44" s="64" t="str">
        <f t="shared" si="41"/>
        <v/>
      </c>
      <c r="Y44" s="64" t="str">
        <f t="shared" si="42"/>
        <v/>
      </c>
      <c r="Z44" s="56" t="str">
        <f t="shared" si="43"/>
        <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1:40" ht="36.5" thickTop="1" thickBot="1" x14ac:dyDescent="0.55000000000000004">
      <c r="A45" s="76"/>
      <c r="B45" s="76"/>
      <c r="C45" s="76"/>
      <c r="D45" s="77"/>
      <c r="E45" s="77"/>
      <c r="F45" s="77"/>
      <c r="G45" s="77"/>
      <c r="H45" s="77"/>
      <c r="I45" s="77"/>
      <c r="J45" s="77"/>
      <c r="K45" s="77"/>
      <c r="L45" s="50" t="s">
        <v>998</v>
      </c>
      <c r="M45" s="56" t="str">
        <f t="shared" ref="M45:M54" si="58">IF(N45="","","(")</f>
        <v/>
      </c>
      <c r="N45" s="57" t="str">
        <f t="shared" si="2"/>
        <v/>
      </c>
      <c r="O45" s="58" t="str">
        <f t="shared" ref="O45:O54" si="59">IF(N45="","",",")</f>
        <v/>
      </c>
      <c r="P45" s="59" t="str">
        <f t="shared" si="4"/>
        <v/>
      </c>
      <c r="Q45" s="60" t="str">
        <f t="shared" ref="Q45:Q54" si="60">IF(N45="","",",")</f>
        <v/>
      </c>
      <c r="R45" s="61" t="str">
        <f t="shared" ref="R45:R54" si="61">IF(N45="","",15)</f>
        <v/>
      </c>
      <c r="S45" s="56" t="str">
        <f t="shared" ref="S45:S54" si="62">IF(N45="","",")")</f>
        <v/>
      </c>
      <c r="T45" s="62" t="str">
        <f t="shared" ref="T45:T54" si="63">IF(U45="","","(")</f>
        <v/>
      </c>
      <c r="U45" s="63" t="str">
        <f t="shared" si="9"/>
        <v/>
      </c>
      <c r="V45" s="64" t="str">
        <f t="shared" ref="V45:V54" si="64">IF(U45="","",",")</f>
        <v/>
      </c>
      <c r="W45" s="65" t="str">
        <f t="shared" si="11"/>
        <v/>
      </c>
      <c r="X45" s="64" t="str">
        <f t="shared" ref="X45:X54" si="65">IF(U45="","",",")</f>
        <v/>
      </c>
      <c r="Y45" s="64" t="str">
        <f t="shared" ref="Y45:Y54" si="66">IF(U45="","",250)</f>
        <v/>
      </c>
      <c r="Z45" s="56" t="str">
        <f t="shared" ref="Z45:Z54" si="67">IF(U45="","",")")</f>
        <v/>
      </c>
      <c r="AA45" s="66" t="str">
        <f t="shared" ref="AA45:AA54" si="68">IF(AB45="","","(")</f>
        <v/>
      </c>
      <c r="AB45" s="57" t="str">
        <f t="shared" si="16"/>
        <v/>
      </c>
      <c r="AC45" s="67" t="str">
        <f t="shared" ref="AC45:AC54" si="69">IF(AB45="","",",")</f>
        <v/>
      </c>
      <c r="AD45" s="59" t="str">
        <f t="shared" ref="AD45:AD54" si="70">IF(I45="","",I45)</f>
        <v/>
      </c>
      <c r="AE45" s="68" t="str">
        <f t="shared" ref="AE45:AE54" si="71">IF(AB45="","",",")</f>
        <v/>
      </c>
      <c r="AF45" s="61" t="str">
        <f t="shared" ref="AF45:AF54" si="72">IF(AB45="","",350)</f>
        <v/>
      </c>
      <c r="AG45" s="61" t="str">
        <f t="shared" ref="AG45:AG54" si="73">IF(AB45="","",")")</f>
        <v/>
      </c>
      <c r="AH45" s="69" t="str">
        <f t="shared" ref="AH45:AH54" si="74">IF(AI45="","","(")</f>
        <v/>
      </c>
      <c r="AI45" s="70" t="str">
        <f t="shared" si="23"/>
        <v/>
      </c>
      <c r="AJ45" s="64" t="str">
        <f t="shared" ref="AJ45:AJ54" si="75">IF(AI45="","",",")</f>
        <v/>
      </c>
      <c r="AK45" s="64" t="str">
        <f t="shared" ref="AK45:AK54" si="76">IF(K45="","",K45)</f>
        <v/>
      </c>
      <c r="AL45" s="64" t="str">
        <f t="shared" ref="AL45:AL54" si="77">IF(AI45="","",",")</f>
        <v/>
      </c>
      <c r="AM45" s="64" t="str">
        <f t="shared" ref="AM45:AM54" si="78">IF(AI45="","",450)</f>
        <v/>
      </c>
      <c r="AN45" s="64" t="str">
        <f t="shared" ref="AN45:AN54" si="79">IF(AI45="","",")")</f>
        <v/>
      </c>
    </row>
    <row r="46" spans="1:40" ht="24.5" thickTop="1" thickBot="1" x14ac:dyDescent="0.55000000000000004">
      <c r="B46" t="s">
        <v>1018</v>
      </c>
      <c r="C46" s="51" t="s">
        <v>1088</v>
      </c>
      <c r="D46" s="52" t="s">
        <v>1015</v>
      </c>
      <c r="E46" s="52" t="s">
        <v>1016</v>
      </c>
      <c r="F46" s="53"/>
      <c r="G46" s="53"/>
      <c r="H46" s="52"/>
      <c r="I46" s="52"/>
      <c r="J46" s="54"/>
      <c r="K46" s="54"/>
      <c r="L46" s="55" t="str">
        <f t="shared" ref="L46:L54" si="80">IF(C46="","",_xlfn.CONCAT("            { line: ","""",C46,", ",M46:AN46,""", sC: ","""",B46,"""},"))</f>
        <v xml:space="preserve">            { line: "Bendito es el que viene, (Mi,m,15)", sC: "tc"},</v>
      </c>
      <c r="M46" s="56" t="str">
        <f t="shared" si="58"/>
        <v>(</v>
      </c>
      <c r="N46" s="57" t="str">
        <f t="shared" si="2"/>
        <v>Mi</v>
      </c>
      <c r="O46" s="58" t="str">
        <f t="shared" si="59"/>
        <v>,</v>
      </c>
      <c r="P46" s="59" t="str">
        <f t="shared" si="4"/>
        <v>m</v>
      </c>
      <c r="Q46" s="60" t="str">
        <f t="shared" si="60"/>
        <v>,</v>
      </c>
      <c r="R46" s="61">
        <f t="shared" si="61"/>
        <v>15</v>
      </c>
      <c r="S46" s="56" t="str">
        <f t="shared" si="62"/>
        <v>)</v>
      </c>
      <c r="T46" s="62" t="str">
        <f t="shared" si="63"/>
        <v/>
      </c>
      <c r="U46" s="63" t="str">
        <f t="shared" si="9"/>
        <v/>
      </c>
      <c r="V46" s="64" t="str">
        <f t="shared" si="64"/>
        <v/>
      </c>
      <c r="W46" s="65" t="str">
        <f t="shared" si="11"/>
        <v/>
      </c>
      <c r="X46" s="64" t="str">
        <f t="shared" si="65"/>
        <v/>
      </c>
      <c r="Y46" s="64" t="str">
        <f t="shared" si="66"/>
        <v/>
      </c>
      <c r="Z46" s="56" t="str">
        <f t="shared" si="67"/>
        <v/>
      </c>
      <c r="AA46" s="66" t="str">
        <f t="shared" si="68"/>
        <v/>
      </c>
      <c r="AB46" s="57" t="str">
        <f t="shared" si="16"/>
        <v/>
      </c>
      <c r="AC46" s="67" t="str">
        <f t="shared" si="69"/>
        <v/>
      </c>
      <c r="AD46" s="59" t="str">
        <f t="shared" si="70"/>
        <v/>
      </c>
      <c r="AE46" s="68" t="str">
        <f t="shared" si="71"/>
        <v/>
      </c>
      <c r="AF46" s="61" t="str">
        <f t="shared" si="72"/>
        <v/>
      </c>
      <c r="AG46" s="61" t="str">
        <f t="shared" si="73"/>
        <v/>
      </c>
      <c r="AH46" s="69" t="str">
        <f t="shared" si="74"/>
        <v/>
      </c>
      <c r="AI46" s="70" t="str">
        <f t="shared" si="23"/>
        <v/>
      </c>
      <c r="AJ46" s="64" t="str">
        <f t="shared" si="75"/>
        <v/>
      </c>
      <c r="AK46" s="64" t="str">
        <f t="shared" si="76"/>
        <v/>
      </c>
      <c r="AL46" s="64" t="str">
        <f t="shared" si="77"/>
        <v/>
      </c>
      <c r="AM46" s="64" t="str">
        <f t="shared" si="78"/>
        <v/>
      </c>
      <c r="AN46" s="64" t="str">
        <f t="shared" si="79"/>
        <v/>
      </c>
    </row>
    <row r="47" spans="1:40" ht="24.5" thickTop="1" thickBot="1" x14ac:dyDescent="0.55000000000000004">
      <c r="C47" s="51" t="s">
        <v>1100</v>
      </c>
      <c r="D47" s="52" t="s">
        <v>988</v>
      </c>
      <c r="E47" s="52">
        <v>7</v>
      </c>
      <c r="F47" s="53"/>
      <c r="G47" s="53"/>
      <c r="H47" s="52"/>
      <c r="I47" s="52"/>
      <c r="J47" s="54"/>
      <c r="K47" s="54"/>
      <c r="L47" s="55" t="str">
        <f t="shared" si="80"/>
        <v xml:space="preserve">            { line: "en nombre del Señor,, (Si,7,15)", sC: ""},</v>
      </c>
      <c r="M47" s="56" t="str">
        <f t="shared" si="58"/>
        <v>(</v>
      </c>
      <c r="N47" s="57" t="str">
        <f t="shared" si="2"/>
        <v>Si</v>
      </c>
      <c r="O47" s="58" t="str">
        <f t="shared" si="59"/>
        <v>,</v>
      </c>
      <c r="P47" s="59">
        <f t="shared" si="4"/>
        <v>7</v>
      </c>
      <c r="Q47" s="60" t="str">
        <f t="shared" si="60"/>
        <v>,</v>
      </c>
      <c r="R47" s="61">
        <f t="shared" si="61"/>
        <v>15</v>
      </c>
      <c r="S47" s="56" t="str">
        <f t="shared" si="62"/>
        <v>)</v>
      </c>
      <c r="T47" s="62" t="str">
        <f t="shared" si="63"/>
        <v/>
      </c>
      <c r="U47" s="63" t="str">
        <f t="shared" si="9"/>
        <v/>
      </c>
      <c r="V47" s="64" t="str">
        <f t="shared" si="64"/>
        <v/>
      </c>
      <c r="W47" s="65" t="str">
        <f t="shared" si="11"/>
        <v/>
      </c>
      <c r="X47" s="64" t="str">
        <f t="shared" si="65"/>
        <v/>
      </c>
      <c r="Y47" s="64" t="str">
        <f t="shared" si="66"/>
        <v/>
      </c>
      <c r="Z47" s="56" t="str">
        <f t="shared" si="67"/>
        <v/>
      </c>
      <c r="AA47" s="66" t="str">
        <f t="shared" si="68"/>
        <v/>
      </c>
      <c r="AB47" s="57" t="str">
        <f t="shared" si="16"/>
        <v/>
      </c>
      <c r="AC47" s="67" t="str">
        <f t="shared" si="69"/>
        <v/>
      </c>
      <c r="AD47" s="59" t="str">
        <f t="shared" si="70"/>
        <v/>
      </c>
      <c r="AE47" s="68" t="str">
        <f t="shared" si="71"/>
        <v/>
      </c>
      <c r="AF47" s="61" t="str">
        <f t="shared" si="72"/>
        <v/>
      </c>
      <c r="AG47" s="61" t="str">
        <f t="shared" si="73"/>
        <v/>
      </c>
      <c r="AH47" s="69" t="str">
        <f t="shared" si="74"/>
        <v/>
      </c>
      <c r="AI47" s="70" t="str">
        <f t="shared" si="23"/>
        <v/>
      </c>
      <c r="AJ47" s="64" t="str">
        <f t="shared" si="75"/>
        <v/>
      </c>
      <c r="AK47" s="64" t="str">
        <f t="shared" si="76"/>
        <v/>
      </c>
      <c r="AL47" s="64" t="str">
        <f t="shared" si="77"/>
        <v/>
      </c>
      <c r="AM47" s="64" t="str">
        <f t="shared" si="78"/>
        <v/>
      </c>
      <c r="AN47" s="64" t="str">
        <f t="shared" si="79"/>
        <v/>
      </c>
    </row>
    <row r="48" spans="1:40" ht="24.5" thickTop="1" thickBot="1" x14ac:dyDescent="0.55000000000000004">
      <c r="C48" s="51" t="s">
        <v>1101</v>
      </c>
      <c r="D48" s="52"/>
      <c r="E48" s="52"/>
      <c r="F48" s="53"/>
      <c r="G48" s="53"/>
      <c r="H48" s="52"/>
      <c r="I48" s="52"/>
      <c r="J48" s="54"/>
      <c r="K48" s="54"/>
      <c r="L48" s="55" t="str">
        <f t="shared" si="80"/>
        <v xml:space="preserve">            { line: "bendito es el que viene, ", sC: ""},</v>
      </c>
      <c r="M48" s="56" t="str">
        <f t="shared" si="58"/>
        <v/>
      </c>
      <c r="N48" s="57" t="str">
        <f t="shared" si="2"/>
        <v/>
      </c>
      <c r="O48" s="58" t="str">
        <f t="shared" si="59"/>
        <v/>
      </c>
      <c r="P48" s="59" t="str">
        <f t="shared" si="4"/>
        <v/>
      </c>
      <c r="Q48" s="60" t="str">
        <f t="shared" si="60"/>
        <v/>
      </c>
      <c r="R48" s="61" t="str">
        <f t="shared" si="61"/>
        <v/>
      </c>
      <c r="S48" s="56" t="str">
        <f t="shared" si="62"/>
        <v/>
      </c>
      <c r="T48" s="62" t="str">
        <f t="shared" si="63"/>
        <v/>
      </c>
      <c r="U48" s="63" t="str">
        <f t="shared" si="9"/>
        <v/>
      </c>
      <c r="V48" s="64" t="str">
        <f t="shared" si="64"/>
        <v/>
      </c>
      <c r="W48" s="65" t="str">
        <f t="shared" si="11"/>
        <v/>
      </c>
      <c r="X48" s="64" t="str">
        <f t="shared" si="65"/>
        <v/>
      </c>
      <c r="Y48" s="64" t="str">
        <f t="shared" si="66"/>
        <v/>
      </c>
      <c r="Z48" s="56" t="str">
        <f t="shared" si="67"/>
        <v/>
      </c>
      <c r="AA48" s="66" t="str">
        <f t="shared" si="68"/>
        <v/>
      </c>
      <c r="AB48" s="57" t="str">
        <f t="shared" si="16"/>
        <v/>
      </c>
      <c r="AC48" s="67" t="str">
        <f t="shared" si="69"/>
        <v/>
      </c>
      <c r="AD48" s="59" t="str">
        <f t="shared" si="70"/>
        <v/>
      </c>
      <c r="AE48" s="68" t="str">
        <f t="shared" si="71"/>
        <v/>
      </c>
      <c r="AF48" s="61" t="str">
        <f t="shared" si="72"/>
        <v/>
      </c>
      <c r="AG48" s="61" t="str">
        <f t="shared" si="73"/>
        <v/>
      </c>
      <c r="AH48" s="69" t="str">
        <f t="shared" si="74"/>
        <v/>
      </c>
      <c r="AI48" s="70" t="str">
        <f t="shared" si="23"/>
        <v/>
      </c>
      <c r="AJ48" s="64" t="str">
        <f t="shared" si="75"/>
        <v/>
      </c>
      <c r="AK48" s="64" t="str">
        <f t="shared" si="76"/>
        <v/>
      </c>
      <c r="AL48" s="64" t="str">
        <f t="shared" si="77"/>
        <v/>
      </c>
      <c r="AM48" s="64" t="str">
        <f t="shared" si="78"/>
        <v/>
      </c>
      <c r="AN48" s="64" t="str">
        <f t="shared" si="79"/>
        <v/>
      </c>
    </row>
    <row r="49" spans="2:40" ht="24.5" thickTop="1" thickBot="1" x14ac:dyDescent="0.55000000000000004">
      <c r="C49" s="51" t="s">
        <v>1102</v>
      </c>
      <c r="D49" s="52" t="s">
        <v>1015</v>
      </c>
      <c r="E49" s="52" t="s">
        <v>1016</v>
      </c>
      <c r="F49" s="53"/>
      <c r="G49" s="53"/>
      <c r="H49" s="52"/>
      <c r="I49" s="52"/>
      <c r="J49" s="54"/>
      <c r="K49" s="54"/>
      <c r="L49" s="55" t="str">
        <f t="shared" si="80"/>
        <v xml:space="preserve">            { line: "en nombre del Señor., (Mi,m,15)", sC: ""},</v>
      </c>
      <c r="M49" s="56" t="str">
        <f t="shared" si="58"/>
        <v>(</v>
      </c>
      <c r="N49" s="57" t="str">
        <f t="shared" si="2"/>
        <v>Mi</v>
      </c>
      <c r="O49" s="58" t="str">
        <f t="shared" si="59"/>
        <v>,</v>
      </c>
      <c r="P49" s="59" t="str">
        <f t="shared" si="4"/>
        <v>m</v>
      </c>
      <c r="Q49" s="60" t="str">
        <f t="shared" si="60"/>
        <v>,</v>
      </c>
      <c r="R49" s="61">
        <f t="shared" si="61"/>
        <v>15</v>
      </c>
      <c r="S49" s="56" t="str">
        <f t="shared" si="62"/>
        <v>)</v>
      </c>
      <c r="T49" s="62" t="str">
        <f t="shared" si="63"/>
        <v/>
      </c>
      <c r="U49" s="63" t="str">
        <f t="shared" si="9"/>
        <v/>
      </c>
      <c r="V49" s="64" t="str">
        <f t="shared" si="64"/>
        <v/>
      </c>
      <c r="W49" s="65" t="str">
        <f t="shared" si="11"/>
        <v/>
      </c>
      <c r="X49" s="64" t="str">
        <f t="shared" si="65"/>
        <v/>
      </c>
      <c r="Y49" s="64" t="str">
        <f t="shared" si="66"/>
        <v/>
      </c>
      <c r="Z49" s="56" t="str">
        <f t="shared" si="67"/>
        <v/>
      </c>
      <c r="AA49" s="66" t="str">
        <f t="shared" si="68"/>
        <v/>
      </c>
      <c r="AB49" s="57" t="str">
        <f t="shared" si="16"/>
        <v/>
      </c>
      <c r="AC49" s="67" t="str">
        <f t="shared" si="69"/>
        <v/>
      </c>
      <c r="AD49" s="59" t="str">
        <f t="shared" si="70"/>
        <v/>
      </c>
      <c r="AE49" s="68" t="str">
        <f t="shared" si="71"/>
        <v/>
      </c>
      <c r="AF49" s="61" t="str">
        <f t="shared" si="72"/>
        <v/>
      </c>
      <c r="AG49" s="61" t="str">
        <f t="shared" si="73"/>
        <v/>
      </c>
      <c r="AH49" s="69" t="str">
        <f t="shared" si="74"/>
        <v/>
      </c>
      <c r="AI49" s="70" t="str">
        <f t="shared" si="23"/>
        <v/>
      </c>
      <c r="AJ49" s="64" t="str">
        <f t="shared" si="75"/>
        <v/>
      </c>
      <c r="AK49" s="64" t="str">
        <f t="shared" si="76"/>
        <v/>
      </c>
      <c r="AL49" s="64" t="str">
        <f t="shared" si="77"/>
        <v/>
      </c>
      <c r="AM49" s="64" t="str">
        <f t="shared" si="78"/>
        <v/>
      </c>
      <c r="AN49" s="64" t="str">
        <f t="shared" si="79"/>
        <v/>
      </c>
    </row>
    <row r="50" spans="2:40" ht="26.5" thickTop="1" thickBot="1" x14ac:dyDescent="0.55000000000000004">
      <c r="C50" s="73"/>
      <c r="D50" s="74"/>
      <c r="E50" s="74"/>
      <c r="F50" s="74"/>
      <c r="G50" s="74"/>
      <c r="H50" s="74"/>
      <c r="I50" s="74"/>
      <c r="J50" s="74"/>
      <c r="K50" s="74"/>
      <c r="L50" s="75" t="s">
        <v>997</v>
      </c>
      <c r="M50" s="56"/>
      <c r="N50" s="57"/>
      <c r="O50" s="58"/>
      <c r="P50" s="59"/>
      <c r="Q50" s="60"/>
      <c r="R50" s="61"/>
      <c r="S50" s="56"/>
      <c r="T50" s="62"/>
      <c r="U50" s="63"/>
      <c r="V50" s="64"/>
      <c r="W50" s="65"/>
      <c r="X50" s="64"/>
      <c r="Y50" s="64"/>
      <c r="Z50" s="56"/>
      <c r="AA50" s="66"/>
      <c r="AB50" s="57"/>
      <c r="AC50" s="67"/>
      <c r="AD50" s="59"/>
      <c r="AE50" s="68"/>
      <c r="AF50" s="61"/>
      <c r="AG50" s="61"/>
      <c r="AH50" s="69"/>
      <c r="AI50" s="70"/>
      <c r="AJ50" s="64"/>
      <c r="AK50" s="64"/>
      <c r="AL50" s="64"/>
      <c r="AM50" s="64"/>
      <c r="AN50" s="64"/>
    </row>
    <row r="51" spans="2:40" ht="24.5" thickTop="1" thickBot="1" x14ac:dyDescent="0.55000000000000004">
      <c r="B51" t="s">
        <v>1001</v>
      </c>
      <c r="C51" s="51" t="s">
        <v>1103</v>
      </c>
      <c r="D51" s="52" t="s">
        <v>1015</v>
      </c>
      <c r="E51" s="52" t="s">
        <v>1016</v>
      </c>
      <c r="F51" s="53"/>
      <c r="G51" s="53"/>
      <c r="H51" s="52"/>
      <c r="I51" s="52"/>
      <c r="J51" s="54"/>
      <c r="K51" s="54"/>
      <c r="L51" s="55" t="str">
        <f t="shared" si="80"/>
        <v xml:space="preserve">            { line: "HOSANNA EN LAS ALTURAS,, (Mi,m,15)", sC: "ta as"},</v>
      </c>
      <c r="M51" s="56" t="str">
        <f t="shared" si="58"/>
        <v>(</v>
      </c>
      <c r="N51" s="57" t="str">
        <f t="shared" si="2"/>
        <v>Mi</v>
      </c>
      <c r="O51" s="58" t="str">
        <f t="shared" si="59"/>
        <v>,</v>
      </c>
      <c r="P51" s="59" t="str">
        <f t="shared" si="4"/>
        <v>m</v>
      </c>
      <c r="Q51" s="60" t="str">
        <f t="shared" si="60"/>
        <v>,</v>
      </c>
      <c r="R51" s="61">
        <f t="shared" si="61"/>
        <v>15</v>
      </c>
      <c r="S51" s="56" t="str">
        <f t="shared" si="62"/>
        <v>)</v>
      </c>
      <c r="T51" s="62" t="str">
        <f t="shared" si="63"/>
        <v/>
      </c>
      <c r="U51" s="63" t="str">
        <f t="shared" si="9"/>
        <v/>
      </c>
      <c r="V51" s="64" t="str">
        <f t="shared" si="64"/>
        <v/>
      </c>
      <c r="W51" s="65" t="str">
        <f t="shared" si="11"/>
        <v/>
      </c>
      <c r="X51" s="64" t="str">
        <f t="shared" si="65"/>
        <v/>
      </c>
      <c r="Y51" s="64" t="str">
        <f t="shared" si="66"/>
        <v/>
      </c>
      <c r="Z51" s="56" t="str">
        <f t="shared" si="67"/>
        <v/>
      </c>
      <c r="AA51" s="66" t="str">
        <f t="shared" si="68"/>
        <v/>
      </c>
      <c r="AB51" s="57" t="str">
        <f t="shared" si="16"/>
        <v/>
      </c>
      <c r="AC51" s="67" t="str">
        <f t="shared" si="69"/>
        <v/>
      </c>
      <c r="AD51" s="59" t="str">
        <f t="shared" si="70"/>
        <v/>
      </c>
      <c r="AE51" s="68" t="str">
        <f t="shared" si="71"/>
        <v/>
      </c>
      <c r="AF51" s="61" t="str">
        <f t="shared" si="72"/>
        <v/>
      </c>
      <c r="AG51" s="61" t="str">
        <f t="shared" si="73"/>
        <v/>
      </c>
      <c r="AH51" s="69" t="str">
        <f t="shared" si="74"/>
        <v/>
      </c>
      <c r="AI51" s="70" t="str">
        <f t="shared" si="23"/>
        <v/>
      </c>
      <c r="AJ51" s="64" t="str">
        <f t="shared" si="75"/>
        <v/>
      </c>
      <c r="AK51" s="64" t="str">
        <f t="shared" si="76"/>
        <v/>
      </c>
      <c r="AL51" s="64" t="str">
        <f t="shared" si="77"/>
        <v/>
      </c>
      <c r="AM51" s="64" t="str">
        <f t="shared" si="78"/>
        <v/>
      </c>
      <c r="AN51" s="64" t="str">
        <f t="shared" si="79"/>
        <v/>
      </c>
    </row>
    <row r="52" spans="2:40" ht="24.5" thickTop="1" thickBot="1" x14ac:dyDescent="0.55000000000000004">
      <c r="B52" t="s">
        <v>1003</v>
      </c>
      <c r="C52" s="51" t="s">
        <v>1104</v>
      </c>
      <c r="D52" s="52" t="s">
        <v>988</v>
      </c>
      <c r="E52" s="52">
        <v>7</v>
      </c>
      <c r="F52" s="53"/>
      <c r="G52" s="53"/>
      <c r="H52" s="52"/>
      <c r="I52" s="52"/>
      <c r="J52" s="54"/>
      <c r="K52" s="54"/>
      <c r="L52" s="78" t="str">
        <f t="shared" si="80"/>
        <v xml:space="preserve">            { line: "BENDITO ES EL QUE VIENE,, (Si,7,15)", sC: "as"},</v>
      </c>
      <c r="M52" s="56" t="str">
        <f t="shared" si="58"/>
        <v>(</v>
      </c>
      <c r="N52" s="57" t="str">
        <f t="shared" si="2"/>
        <v>Si</v>
      </c>
      <c r="O52" s="58" t="str">
        <f t="shared" si="59"/>
        <v>,</v>
      </c>
      <c r="P52" s="59">
        <f t="shared" si="4"/>
        <v>7</v>
      </c>
      <c r="Q52" s="60" t="str">
        <f t="shared" si="60"/>
        <v>,</v>
      </c>
      <c r="R52" s="61">
        <f t="shared" si="61"/>
        <v>15</v>
      </c>
      <c r="S52" s="56" t="str">
        <f t="shared" si="62"/>
        <v>)</v>
      </c>
      <c r="T52" s="62" t="str">
        <f t="shared" si="63"/>
        <v/>
      </c>
      <c r="U52" s="63" t="str">
        <f t="shared" si="9"/>
        <v/>
      </c>
      <c r="V52" s="64" t="str">
        <f t="shared" si="64"/>
        <v/>
      </c>
      <c r="W52" s="65" t="str">
        <f t="shared" si="11"/>
        <v/>
      </c>
      <c r="X52" s="64" t="str">
        <f t="shared" si="65"/>
        <v/>
      </c>
      <c r="Y52" s="64" t="str">
        <f t="shared" si="66"/>
        <v/>
      </c>
      <c r="Z52" s="56" t="str">
        <f t="shared" si="67"/>
        <v/>
      </c>
      <c r="AA52" s="66" t="str">
        <f t="shared" si="68"/>
        <v/>
      </c>
      <c r="AB52" s="57" t="str">
        <f t="shared" si="16"/>
        <v/>
      </c>
      <c r="AC52" s="67" t="str">
        <f t="shared" si="69"/>
        <v/>
      </c>
      <c r="AD52" s="59" t="str">
        <f t="shared" si="70"/>
        <v/>
      </c>
      <c r="AE52" s="68" t="str">
        <f t="shared" si="71"/>
        <v/>
      </c>
      <c r="AF52" s="61" t="str">
        <f t="shared" si="72"/>
        <v/>
      </c>
      <c r="AG52" s="61" t="str">
        <f t="shared" si="73"/>
        <v/>
      </c>
      <c r="AH52" s="69" t="str">
        <f t="shared" si="74"/>
        <v/>
      </c>
      <c r="AI52" s="70" t="str">
        <f t="shared" si="23"/>
        <v/>
      </c>
      <c r="AJ52" s="64" t="str">
        <f t="shared" si="75"/>
        <v/>
      </c>
      <c r="AK52" s="64" t="str">
        <f t="shared" si="76"/>
        <v/>
      </c>
      <c r="AL52" s="64" t="str">
        <f t="shared" si="77"/>
        <v/>
      </c>
      <c r="AM52" s="64" t="str">
        <f t="shared" si="78"/>
        <v/>
      </c>
      <c r="AN52" s="64" t="str">
        <f t="shared" si="79"/>
        <v/>
      </c>
    </row>
    <row r="53" spans="2:40" ht="24.5" thickTop="1" thickBot="1" x14ac:dyDescent="0.55000000000000004">
      <c r="B53" t="s">
        <v>1003</v>
      </c>
      <c r="C53" s="51" t="s">
        <v>1090</v>
      </c>
      <c r="D53" s="52"/>
      <c r="E53" s="52"/>
      <c r="F53" s="53"/>
      <c r="G53" s="53"/>
      <c r="H53" s="52"/>
      <c r="I53" s="52"/>
      <c r="J53" s="54"/>
      <c r="K53" s="54"/>
      <c r="L53" s="78" t="str">
        <f t="shared" si="80"/>
        <v xml:space="preserve">            { line: "BENDITO ES EL QUE VIENE, ", sC: "as"},</v>
      </c>
      <c r="M53" s="56" t="str">
        <f t="shared" si="58"/>
        <v/>
      </c>
      <c r="N53" s="57" t="str">
        <f t="shared" si="2"/>
        <v/>
      </c>
      <c r="O53" s="58" t="str">
        <f t="shared" si="59"/>
        <v/>
      </c>
      <c r="P53" s="59" t="str">
        <f t="shared" si="4"/>
        <v/>
      </c>
      <c r="Q53" s="60" t="str">
        <f t="shared" si="60"/>
        <v/>
      </c>
      <c r="R53" s="61" t="str">
        <f t="shared" si="61"/>
        <v/>
      </c>
      <c r="S53" s="56" t="str">
        <f t="shared" si="62"/>
        <v/>
      </c>
      <c r="T53" s="62" t="str">
        <f t="shared" si="63"/>
        <v/>
      </c>
      <c r="U53" s="63" t="str">
        <f t="shared" si="9"/>
        <v/>
      </c>
      <c r="V53" s="64" t="str">
        <f t="shared" si="64"/>
        <v/>
      </c>
      <c r="W53" s="65" t="str">
        <f t="shared" si="11"/>
        <v/>
      </c>
      <c r="X53" s="64" t="str">
        <f t="shared" si="65"/>
        <v/>
      </c>
      <c r="Y53" s="64" t="str">
        <f t="shared" si="66"/>
        <v/>
      </c>
      <c r="Z53" s="56" t="str">
        <f t="shared" si="67"/>
        <v/>
      </c>
      <c r="AA53" s="66" t="str">
        <f t="shared" si="68"/>
        <v/>
      </c>
      <c r="AB53" s="57" t="str">
        <f t="shared" si="16"/>
        <v/>
      </c>
      <c r="AC53" s="67" t="str">
        <f t="shared" si="69"/>
        <v/>
      </c>
      <c r="AD53" s="59" t="str">
        <f t="shared" si="70"/>
        <v/>
      </c>
      <c r="AE53" s="68" t="str">
        <f t="shared" si="71"/>
        <v/>
      </c>
      <c r="AF53" s="61" t="str">
        <f t="shared" si="72"/>
        <v/>
      </c>
      <c r="AG53" s="61" t="str">
        <f t="shared" si="73"/>
        <v/>
      </c>
      <c r="AH53" s="69" t="str">
        <f t="shared" si="74"/>
        <v/>
      </c>
      <c r="AI53" s="70" t="str">
        <f t="shared" si="23"/>
        <v/>
      </c>
      <c r="AJ53" s="64" t="str">
        <f t="shared" si="75"/>
        <v/>
      </c>
      <c r="AK53" s="64" t="str">
        <f t="shared" si="76"/>
        <v/>
      </c>
      <c r="AL53" s="64" t="str">
        <f t="shared" si="77"/>
        <v/>
      </c>
      <c r="AM53" s="64" t="str">
        <f t="shared" si="78"/>
        <v/>
      </c>
      <c r="AN53" s="64" t="str">
        <f t="shared" si="79"/>
        <v/>
      </c>
    </row>
    <row r="54" spans="2:40" ht="24.5" thickTop="1" thickBot="1" x14ac:dyDescent="0.55000000000000004">
      <c r="B54" t="s">
        <v>1003</v>
      </c>
      <c r="C54" s="51" t="s">
        <v>1105</v>
      </c>
      <c r="D54" s="52" t="s">
        <v>1015</v>
      </c>
      <c r="E54" s="52"/>
      <c r="F54" s="53"/>
      <c r="G54" s="53"/>
      <c r="H54" s="52"/>
      <c r="I54" s="52"/>
      <c r="J54" s="54"/>
      <c r="K54" s="54"/>
      <c r="L54" s="78" t="str">
        <f t="shared" si="80"/>
        <v xml:space="preserve">            { line: "EN NOMBRE DEL SEÑOR., (Mi,,15)", sC: "as"},</v>
      </c>
      <c r="M54" s="56" t="str">
        <f t="shared" si="58"/>
        <v>(</v>
      </c>
      <c r="N54" s="57" t="str">
        <f t="shared" si="2"/>
        <v>Mi</v>
      </c>
      <c r="O54" s="58" t="str">
        <f t="shared" si="59"/>
        <v>,</v>
      </c>
      <c r="P54" s="59" t="str">
        <f t="shared" si="4"/>
        <v/>
      </c>
      <c r="Q54" s="60" t="str">
        <f t="shared" si="60"/>
        <v>,</v>
      </c>
      <c r="R54" s="61">
        <f t="shared" si="61"/>
        <v>15</v>
      </c>
      <c r="S54" s="56" t="str">
        <f t="shared" si="62"/>
        <v>)</v>
      </c>
      <c r="T54" s="62" t="str">
        <f t="shared" si="63"/>
        <v/>
      </c>
      <c r="U54" s="63" t="str">
        <f t="shared" si="9"/>
        <v/>
      </c>
      <c r="V54" s="64" t="str">
        <f t="shared" si="64"/>
        <v/>
      </c>
      <c r="W54" s="65" t="str">
        <f t="shared" si="11"/>
        <v/>
      </c>
      <c r="X54" s="64" t="str">
        <f t="shared" si="65"/>
        <v/>
      </c>
      <c r="Y54" s="64" t="str">
        <f t="shared" si="66"/>
        <v/>
      </c>
      <c r="Z54" s="56" t="str">
        <f t="shared" si="67"/>
        <v/>
      </c>
      <c r="AA54" s="66" t="str">
        <f t="shared" si="68"/>
        <v/>
      </c>
      <c r="AB54" s="57" t="str">
        <f t="shared" si="16"/>
        <v/>
      </c>
      <c r="AC54" s="67" t="str">
        <f t="shared" si="69"/>
        <v/>
      </c>
      <c r="AD54" s="59" t="str">
        <f t="shared" si="70"/>
        <v/>
      </c>
      <c r="AE54" s="68" t="str">
        <f t="shared" si="71"/>
        <v/>
      </c>
      <c r="AF54" s="61" t="str">
        <f t="shared" si="72"/>
        <v/>
      </c>
      <c r="AG54" s="61" t="str">
        <f t="shared" si="73"/>
        <v/>
      </c>
      <c r="AH54" s="69" t="str">
        <f t="shared" si="74"/>
        <v/>
      </c>
      <c r="AI54" s="70" t="str">
        <f t="shared" si="23"/>
        <v/>
      </c>
      <c r="AJ54" s="64" t="str">
        <f t="shared" si="75"/>
        <v/>
      </c>
      <c r="AK54" s="64" t="str">
        <f t="shared" si="76"/>
        <v/>
      </c>
      <c r="AL54" s="64" t="str">
        <f t="shared" si="77"/>
        <v/>
      </c>
      <c r="AM54" s="64" t="str">
        <f t="shared" si="78"/>
        <v/>
      </c>
      <c r="AN54" s="64" t="str">
        <f t="shared" si="79"/>
        <v/>
      </c>
    </row>
    <row r="55" spans="2:40" ht="26.5" thickTop="1" thickBot="1" x14ac:dyDescent="0.55000000000000004">
      <c r="C55" s="73"/>
      <c r="D55" s="74"/>
      <c r="E55" s="74"/>
      <c r="F55" s="74"/>
      <c r="G55" s="74"/>
      <c r="H55" s="74"/>
      <c r="I55" s="74"/>
      <c r="J55" s="74"/>
      <c r="K55" s="74"/>
      <c r="L55" s="75" t="s">
        <v>997</v>
      </c>
      <c r="M55" s="56"/>
      <c r="N55" s="57"/>
      <c r="O55" s="58"/>
      <c r="P55" s="59"/>
      <c r="Q55" s="60"/>
      <c r="R55" s="61"/>
      <c r="S55" s="56"/>
      <c r="T55" s="62"/>
      <c r="U55" s="63"/>
      <c r="V55" s="64"/>
      <c r="W55" s="65"/>
      <c r="X55" s="64"/>
      <c r="Y55" s="64"/>
      <c r="Z55" s="56"/>
      <c r="AA55" s="66"/>
      <c r="AB55" s="57"/>
      <c r="AC55" s="67"/>
      <c r="AD55" s="59"/>
      <c r="AE55" s="68"/>
      <c r="AF55" s="61"/>
      <c r="AG55" s="61"/>
      <c r="AH55" s="69"/>
      <c r="AI55" s="70"/>
      <c r="AJ55" s="64"/>
      <c r="AK55" s="64"/>
      <c r="AL55" s="64"/>
      <c r="AM55" s="64"/>
      <c r="AN55" s="64"/>
    </row>
    <row r="56" spans="2:40" ht="24.5" thickTop="1" thickBot="1" x14ac:dyDescent="0.55000000000000004">
      <c r="C56" s="79" t="s">
        <v>999</v>
      </c>
      <c r="D56" s="80"/>
      <c r="E56" s="80"/>
      <c r="F56" s="80"/>
      <c r="G56" s="80"/>
      <c r="H56" s="80"/>
      <c r="I56" s="80"/>
      <c r="J56" s="80"/>
      <c r="K56" s="80"/>
      <c r="L56" s="81" t="s">
        <v>1000</v>
      </c>
      <c r="M56" s="56" t="str">
        <f t="shared" ref="M56:M60" si="81">IF(N56="","","(")</f>
        <v/>
      </c>
      <c r="N56" s="57" t="str">
        <f t="shared" ref="N56:N60" si="82">IF(D56="","",D56)</f>
        <v/>
      </c>
      <c r="O56" s="58" t="str">
        <f t="shared" ref="O56:O60" si="83">IF(N56="","",",")</f>
        <v/>
      </c>
      <c r="P56" s="59" t="str">
        <f t="shared" ref="P56:P60" si="84">IF(E56="","",E56)</f>
        <v/>
      </c>
      <c r="Q56" s="60" t="str">
        <f t="shared" ref="Q56:Q60" si="85">IF(N56="","",",")</f>
        <v/>
      </c>
      <c r="R56" s="61" t="str">
        <f t="shared" ref="R56:R60" si="86">IF(N56="","",15)</f>
        <v/>
      </c>
      <c r="S56" s="56" t="str">
        <f t="shared" ref="S56:S60" si="87">IF(N56="","",")")</f>
        <v/>
      </c>
      <c r="T56" s="62" t="str">
        <f t="shared" ref="T56:T60" si="88">IF(U56="","","(")</f>
        <v/>
      </c>
      <c r="U56" s="63" t="str">
        <f t="shared" ref="U56:U60" si="89">IF(F56="","",F56)</f>
        <v/>
      </c>
      <c r="V56" s="64" t="str">
        <f t="shared" ref="V56:V60" si="90">IF(U56="","",",")</f>
        <v/>
      </c>
      <c r="W56" s="65" t="str">
        <f t="shared" ref="W56:W60" si="91">IF(G56="","",G56)</f>
        <v/>
      </c>
      <c r="X56" s="64" t="str">
        <f t="shared" ref="X56:X60" si="92">IF(U56="","",",")</f>
        <v/>
      </c>
      <c r="Y56" s="64" t="str">
        <f t="shared" ref="Y56:Y60" si="93">IF(U56="","",250)</f>
        <v/>
      </c>
      <c r="Z56" s="56" t="str">
        <f t="shared" ref="Z56:Z60" si="94">IF(U56="","",")")</f>
        <v/>
      </c>
      <c r="AA56" s="66" t="str">
        <f t="shared" ref="AA56:AA60" si="95">IF(AB56="","","(")</f>
        <v/>
      </c>
      <c r="AB56" s="57" t="str">
        <f t="shared" ref="AB56:AB60" si="96">IF(H56="","",H56)</f>
        <v/>
      </c>
      <c r="AC56" s="67" t="str">
        <f t="shared" ref="AC56:AC60" si="97">IF(AB56="","",",")</f>
        <v/>
      </c>
      <c r="AD56" s="59" t="str">
        <f t="shared" ref="AD56:AD60" si="98">IF(I56="","",I56)</f>
        <v/>
      </c>
      <c r="AE56" s="68" t="str">
        <f t="shared" ref="AE56:AE60" si="99">IF(AB56="","",",")</f>
        <v/>
      </c>
      <c r="AF56" s="61" t="str">
        <f t="shared" ref="AF56:AF60" si="100">IF(AB56="","",350)</f>
        <v/>
      </c>
      <c r="AG56" s="61" t="str">
        <f t="shared" ref="AG56:AG60" si="101">IF(AB56="","",")")</f>
        <v/>
      </c>
      <c r="AH56" s="69" t="str">
        <f t="shared" ref="AH56:AH60" si="102">IF(AI56="","","(")</f>
        <v/>
      </c>
      <c r="AI56" s="70" t="str">
        <f t="shared" ref="AI56:AI60" si="103">IF(J56="","",J56)</f>
        <v/>
      </c>
      <c r="AJ56" s="64" t="str">
        <f t="shared" ref="AJ56:AJ60" si="104">IF(AI56="","",",")</f>
        <v/>
      </c>
      <c r="AK56" s="64" t="str">
        <f t="shared" ref="AK56:AK60" si="105">IF(K56="","",K56)</f>
        <v/>
      </c>
      <c r="AL56" s="64" t="str">
        <f t="shared" ref="AL56:AL60" si="106">IF(AI56="","",",")</f>
        <v/>
      </c>
      <c r="AM56" s="64" t="str">
        <f t="shared" ref="AM56:AM60" si="107">IF(AI56="","",450)</f>
        <v/>
      </c>
      <c r="AN56" s="64" t="str">
        <f t="shared" ref="AN56:AN60" si="108">IF(AI56="","",")")</f>
        <v/>
      </c>
    </row>
    <row r="57" spans="2:40" ht="24.5" thickTop="1" thickBot="1" x14ac:dyDescent="0.55000000000000004">
      <c r="B57" t="s">
        <v>1001</v>
      </c>
      <c r="C57" s="82" t="s">
        <v>1092</v>
      </c>
      <c r="D57" s="83" t="s">
        <v>1015</v>
      </c>
      <c r="E57" s="83"/>
      <c r="F57" s="83" t="s">
        <v>988</v>
      </c>
      <c r="G57" s="83">
        <v>7</v>
      </c>
      <c r="H57" s="83"/>
      <c r="I57" s="83"/>
      <c r="J57" s="83"/>
      <c r="K57" s="83"/>
      <c r="L57" s="84" t="str">
        <f>IF(C57="","",_xlfn.CONCAT("       triggerLine: ","""",C57,", ",M57:AN57,""", sC: ","""",B57,""", lines: ["))</f>
        <v xml:space="preserve">       triggerLine: "SANTO, SANTO, SANTO,, (Mi,,15)(Si,7,250)", sC: "ta as", lines: [</v>
      </c>
      <c r="M57" s="56" t="str">
        <f t="shared" si="81"/>
        <v>(</v>
      </c>
      <c r="N57" s="57" t="str">
        <f t="shared" si="82"/>
        <v>Mi</v>
      </c>
      <c r="O57" s="58" t="str">
        <f t="shared" si="83"/>
        <v>,</v>
      </c>
      <c r="P57" s="59" t="str">
        <f t="shared" si="84"/>
        <v/>
      </c>
      <c r="Q57" s="60" t="str">
        <f t="shared" si="85"/>
        <v>,</v>
      </c>
      <c r="R57" s="61">
        <f t="shared" si="86"/>
        <v>15</v>
      </c>
      <c r="S57" s="56" t="str">
        <f t="shared" si="87"/>
        <v>)</v>
      </c>
      <c r="T57" s="62" t="str">
        <f t="shared" si="88"/>
        <v>(</v>
      </c>
      <c r="U57" s="63" t="str">
        <f t="shared" si="89"/>
        <v>Si</v>
      </c>
      <c r="V57" s="64" t="str">
        <f t="shared" si="90"/>
        <v>,</v>
      </c>
      <c r="W57" s="65">
        <f t="shared" si="91"/>
        <v>7</v>
      </c>
      <c r="X57" s="64" t="str">
        <f t="shared" si="92"/>
        <v>,</v>
      </c>
      <c r="Y57" s="64">
        <f t="shared" si="93"/>
        <v>250</v>
      </c>
      <c r="Z57" s="56" t="str">
        <f t="shared" si="94"/>
        <v>)</v>
      </c>
      <c r="AA57" s="66" t="str">
        <f t="shared" si="95"/>
        <v/>
      </c>
      <c r="AB57" s="57" t="str">
        <f t="shared" si="96"/>
        <v/>
      </c>
      <c r="AC57" s="67" t="str">
        <f t="shared" si="97"/>
        <v/>
      </c>
      <c r="AD57" s="59" t="str">
        <f t="shared" si="98"/>
        <v/>
      </c>
      <c r="AE57" s="68" t="str">
        <f t="shared" si="99"/>
        <v/>
      </c>
      <c r="AF57" s="61" t="str">
        <f t="shared" si="100"/>
        <v/>
      </c>
      <c r="AG57" s="61" t="str">
        <f t="shared" si="101"/>
        <v/>
      </c>
      <c r="AH57" s="69" t="str">
        <f t="shared" si="102"/>
        <v/>
      </c>
      <c r="AI57" s="70" t="str">
        <f t="shared" si="103"/>
        <v/>
      </c>
      <c r="AJ57" s="64" t="str">
        <f t="shared" si="104"/>
        <v/>
      </c>
      <c r="AK57" s="64" t="str">
        <f t="shared" si="105"/>
        <v/>
      </c>
      <c r="AL57" s="64" t="str">
        <f t="shared" si="106"/>
        <v/>
      </c>
      <c r="AM57" s="64" t="str">
        <f t="shared" si="107"/>
        <v/>
      </c>
      <c r="AN57" s="64" t="str">
        <f t="shared" si="108"/>
        <v/>
      </c>
    </row>
    <row r="58" spans="2:40" ht="24.5" thickTop="1" thickBot="1" x14ac:dyDescent="0.55000000000000004">
      <c r="B58" t="s">
        <v>1003</v>
      </c>
      <c r="C58" s="85" t="s">
        <v>1093</v>
      </c>
      <c r="D58" s="86" t="s">
        <v>1015</v>
      </c>
      <c r="E58" s="86"/>
      <c r="F58" s="86"/>
      <c r="G58" s="86"/>
      <c r="H58" s="87"/>
      <c r="I58" s="87"/>
      <c r="J58" s="87"/>
      <c r="K58" s="87"/>
      <c r="L58" s="88" t="str">
        <f>IF(C58="","",_xlfn.CONCAT("            { line: ","""",C58,", ",M58:AN58,""", sC: ","""",B58,"""},"))</f>
        <v xml:space="preserve">            { line: "SANTO ES EL SEÑOR,, (Mi,,15)", sC: "as"},</v>
      </c>
      <c r="M58" s="56" t="str">
        <f t="shared" si="81"/>
        <v>(</v>
      </c>
      <c r="N58" s="57" t="str">
        <f t="shared" si="82"/>
        <v>Mi</v>
      </c>
      <c r="O58" s="58" t="str">
        <f t="shared" si="83"/>
        <v>,</v>
      </c>
      <c r="P58" s="59" t="str">
        <f t="shared" si="84"/>
        <v/>
      </c>
      <c r="Q58" s="60" t="str">
        <f t="shared" si="85"/>
        <v>,</v>
      </c>
      <c r="R58" s="61">
        <f t="shared" si="86"/>
        <v>15</v>
      </c>
      <c r="S58" s="56" t="str">
        <f t="shared" si="87"/>
        <v>)</v>
      </c>
      <c r="T58" s="62" t="str">
        <f t="shared" si="88"/>
        <v/>
      </c>
      <c r="U58" s="63" t="str">
        <f t="shared" si="89"/>
        <v/>
      </c>
      <c r="V58" s="64" t="str">
        <f t="shared" si="90"/>
        <v/>
      </c>
      <c r="W58" s="65" t="str">
        <f t="shared" si="91"/>
        <v/>
      </c>
      <c r="X58" s="64" t="str">
        <f t="shared" si="92"/>
        <v/>
      </c>
      <c r="Y58" s="64" t="str">
        <f t="shared" si="93"/>
        <v/>
      </c>
      <c r="Z58" s="56" t="str">
        <f t="shared" si="94"/>
        <v/>
      </c>
      <c r="AA58" s="66" t="str">
        <f t="shared" si="95"/>
        <v/>
      </c>
      <c r="AB58" s="57" t="str">
        <f t="shared" si="96"/>
        <v/>
      </c>
      <c r="AC58" s="67" t="str">
        <f t="shared" si="97"/>
        <v/>
      </c>
      <c r="AD58" s="59" t="str">
        <f t="shared" si="98"/>
        <v/>
      </c>
      <c r="AE58" s="68" t="str">
        <f t="shared" si="99"/>
        <v/>
      </c>
      <c r="AF58" s="61" t="str">
        <f t="shared" si="100"/>
        <v/>
      </c>
      <c r="AG58" s="61" t="str">
        <f t="shared" si="101"/>
        <v/>
      </c>
      <c r="AH58" s="69" t="str">
        <f t="shared" si="102"/>
        <v/>
      </c>
      <c r="AI58" s="70" t="str">
        <f t="shared" si="103"/>
        <v/>
      </c>
      <c r="AJ58" s="64" t="str">
        <f t="shared" si="104"/>
        <v/>
      </c>
      <c r="AK58" s="64" t="str">
        <f t="shared" si="105"/>
        <v/>
      </c>
      <c r="AL58" s="64" t="str">
        <f t="shared" si="106"/>
        <v/>
      </c>
      <c r="AM58" s="64" t="str">
        <f t="shared" si="107"/>
        <v/>
      </c>
      <c r="AN58" s="64" t="str">
        <f t="shared" si="108"/>
        <v/>
      </c>
    </row>
    <row r="59" spans="2:40" ht="24.5" thickTop="1" thickBot="1" x14ac:dyDescent="0.55000000000000004">
      <c r="B59" t="s">
        <v>1003</v>
      </c>
      <c r="C59" s="85" t="s">
        <v>1094</v>
      </c>
      <c r="D59" s="89" t="s">
        <v>988</v>
      </c>
      <c r="E59" s="89">
        <v>7</v>
      </c>
      <c r="F59" s="89"/>
      <c r="G59" s="89"/>
      <c r="H59" s="90"/>
      <c r="I59" s="90"/>
      <c r="J59" s="90"/>
      <c r="K59" s="90"/>
      <c r="L59" s="88" t="str">
        <f>IF(C59="","",_xlfn.CONCAT("            { line: ","""",C59,", ",M59:AN59,""", sC: ","""",B59,"""},"))</f>
        <v xml:space="preserve">            { line: "DIOS DEL UNIVERSO,, (Si,7,15)", sC: "as"},</v>
      </c>
      <c r="M59" s="56" t="str">
        <f t="shared" si="81"/>
        <v>(</v>
      </c>
      <c r="N59" s="57" t="str">
        <f t="shared" si="82"/>
        <v>Si</v>
      </c>
      <c r="O59" s="58" t="str">
        <f t="shared" si="83"/>
        <v>,</v>
      </c>
      <c r="P59" s="59">
        <f t="shared" si="84"/>
        <v>7</v>
      </c>
      <c r="Q59" s="60" t="str">
        <f t="shared" si="85"/>
        <v>,</v>
      </c>
      <c r="R59" s="61">
        <f t="shared" si="86"/>
        <v>15</v>
      </c>
      <c r="S59" s="56" t="str">
        <f t="shared" si="87"/>
        <v>)</v>
      </c>
      <c r="T59" s="62" t="str">
        <f t="shared" si="88"/>
        <v/>
      </c>
      <c r="U59" s="63" t="str">
        <f t="shared" si="89"/>
        <v/>
      </c>
      <c r="V59" s="64" t="str">
        <f t="shared" si="90"/>
        <v/>
      </c>
      <c r="W59" s="65" t="str">
        <f t="shared" si="91"/>
        <v/>
      </c>
      <c r="X59" s="64" t="str">
        <f t="shared" si="92"/>
        <v/>
      </c>
      <c r="Y59" s="64" t="str">
        <f t="shared" si="93"/>
        <v/>
      </c>
      <c r="Z59" s="56" t="str">
        <f t="shared" si="94"/>
        <v/>
      </c>
      <c r="AA59" s="66" t="str">
        <f t="shared" si="95"/>
        <v/>
      </c>
      <c r="AB59" s="57" t="str">
        <f t="shared" si="96"/>
        <v/>
      </c>
      <c r="AC59" s="67" t="str">
        <f t="shared" si="97"/>
        <v/>
      </c>
      <c r="AD59" s="59" t="str">
        <f t="shared" si="98"/>
        <v/>
      </c>
      <c r="AE59" s="68" t="str">
        <f t="shared" si="99"/>
        <v/>
      </c>
      <c r="AF59" s="61" t="str">
        <f t="shared" si="100"/>
        <v/>
      </c>
      <c r="AG59" s="61" t="str">
        <f t="shared" si="101"/>
        <v/>
      </c>
      <c r="AH59" s="69" t="str">
        <f t="shared" si="102"/>
        <v/>
      </c>
      <c r="AI59" s="70" t="str">
        <f t="shared" si="103"/>
        <v/>
      </c>
      <c r="AJ59" s="64" t="str">
        <f t="shared" si="104"/>
        <v/>
      </c>
      <c r="AK59" s="64" t="str">
        <f t="shared" si="105"/>
        <v/>
      </c>
      <c r="AL59" s="64" t="str">
        <f t="shared" si="106"/>
        <v/>
      </c>
      <c r="AM59" s="64" t="str">
        <f t="shared" si="107"/>
        <v/>
      </c>
      <c r="AN59" s="64" t="str">
        <f t="shared" si="108"/>
        <v/>
      </c>
    </row>
    <row r="60" spans="2:40" ht="24.5" thickTop="1" thickBot="1" x14ac:dyDescent="0.55000000000000004">
      <c r="B60" t="s">
        <v>1003</v>
      </c>
      <c r="C60" s="93" t="s">
        <v>1095</v>
      </c>
      <c r="D60" s="83" t="s">
        <v>1015</v>
      </c>
      <c r="E60" s="83"/>
      <c r="F60" s="83"/>
      <c r="G60" s="83"/>
      <c r="H60" s="83"/>
      <c r="I60" s="83"/>
      <c r="J60" s="83"/>
      <c r="K60" s="83"/>
      <c r="L60" s="94" t="str">
        <f>IF(C60="","",_xlfn.CONCAT("            { line: ","""",C60,", ",M60:AN60,""", sC: ","""",B60,"""},  ]},"))</f>
        <v xml:space="preserve">            { line: "SANTO ES EL SEÑOR., (Mi,,15)", sC: "as"},  ]},</v>
      </c>
      <c r="M60" s="56" t="str">
        <f t="shared" si="81"/>
        <v>(</v>
      </c>
      <c r="N60" s="57" t="str">
        <f t="shared" si="82"/>
        <v>Mi</v>
      </c>
      <c r="O60" s="58" t="str">
        <f t="shared" si="83"/>
        <v>,</v>
      </c>
      <c r="P60" s="59" t="str">
        <f t="shared" si="84"/>
        <v/>
      </c>
      <c r="Q60" s="60" t="str">
        <f t="shared" si="85"/>
        <v>,</v>
      </c>
      <c r="R60" s="61">
        <f t="shared" si="86"/>
        <v>15</v>
      </c>
      <c r="S60" s="56" t="str">
        <f t="shared" si="87"/>
        <v>)</v>
      </c>
      <c r="T60" s="62" t="str">
        <f t="shared" si="88"/>
        <v/>
      </c>
      <c r="U60" s="63" t="str">
        <f t="shared" si="89"/>
        <v/>
      </c>
      <c r="V60" s="64" t="str">
        <f t="shared" si="90"/>
        <v/>
      </c>
      <c r="W60" s="65" t="str">
        <f t="shared" si="91"/>
        <v/>
      </c>
      <c r="X60" s="64" t="str">
        <f t="shared" si="92"/>
        <v/>
      </c>
      <c r="Y60" s="64" t="str">
        <f t="shared" si="93"/>
        <v/>
      </c>
      <c r="Z60" s="56" t="str">
        <f t="shared" si="94"/>
        <v/>
      </c>
      <c r="AA60" s="66" t="str">
        <f t="shared" si="95"/>
        <v/>
      </c>
      <c r="AB60" s="57" t="str">
        <f t="shared" si="96"/>
        <v/>
      </c>
      <c r="AC60" s="67" t="str">
        <f t="shared" si="97"/>
        <v/>
      </c>
      <c r="AD60" s="59" t="str">
        <f t="shared" si="98"/>
        <v/>
      </c>
      <c r="AE60" s="68" t="str">
        <f t="shared" si="99"/>
        <v/>
      </c>
      <c r="AF60" s="61" t="str">
        <f t="shared" si="100"/>
        <v/>
      </c>
      <c r="AG60" s="61" t="str">
        <f t="shared" si="101"/>
        <v/>
      </c>
      <c r="AH60" s="69" t="str">
        <f t="shared" si="102"/>
        <v/>
      </c>
      <c r="AI60" s="70" t="str">
        <f t="shared" si="103"/>
        <v/>
      </c>
      <c r="AJ60" s="64" t="str">
        <f t="shared" si="104"/>
        <v/>
      </c>
      <c r="AK60" s="64" t="str">
        <f t="shared" si="105"/>
        <v/>
      </c>
      <c r="AL60" s="64" t="str">
        <f t="shared" si="106"/>
        <v/>
      </c>
      <c r="AM60" s="64" t="str">
        <f t="shared" si="107"/>
        <v/>
      </c>
      <c r="AN60" s="64" t="str">
        <f t="shared" si="108"/>
        <v/>
      </c>
    </row>
    <row r="61" spans="2:40" ht="24" customHeight="1" x14ac:dyDescent="0.6">
      <c r="B61" s="95"/>
      <c r="C61" s="95"/>
      <c r="D61" s="95"/>
      <c r="E61" s="95"/>
      <c r="F61" s="95"/>
      <c r="G61" s="95"/>
      <c r="H61" s="95"/>
      <c r="I61" s="95"/>
      <c r="J61" s="95"/>
      <c r="K61" s="95"/>
      <c r="L61" s="99" t="str">
        <f ca="1">_xlfn.CONCAT("]}, // ULTIMA LINEA DEL CANTO: ",L1)</f>
        <v xml:space="preserve">]}, // ULTIMA LINEA DEL CANTO: SANTO PALOMERAS 65 </v>
      </c>
      <c r="M61" s="95"/>
    </row>
    <row r="62" spans="2:40" ht="20.5" x14ac:dyDescent="0.35">
      <c r="L62" s="100" t="s">
        <v>1012</v>
      </c>
      <c r="M62" s="101"/>
    </row>
    <row r="63" spans="2:40" x14ac:dyDescent="0.35">
      <c r="M63"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7" r:id="rId4" name="Button 1">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C39E-A654-4176-9018-7B902A82F63F}">
  <sheetPr codeName="Sheet73">
    <tabColor rgb="FF00B0F0"/>
  </sheetPr>
  <dimension ref="A1:AN67"/>
  <sheetViews>
    <sheetView zoomScale="115" zoomScaleNormal="115" workbookViewId="0">
      <pane xSplit="2" ySplit="1" topLeftCell="C2" activePane="bottomRight" state="frozen"/>
      <selection pane="topRight" activeCell="C1" sqref="C1"/>
      <selection pane="bottomLeft" activeCell="A2" sqref="A2"/>
      <selection pane="bottomRight" activeCell="F2" sqref="F2"/>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215</v>
      </c>
      <c r="E1" s="40"/>
      <c r="F1" s="40"/>
      <c r="G1" s="40"/>
      <c r="H1" s="40"/>
      <c r="I1" s="40"/>
      <c r="J1" s="40"/>
      <c r="K1" s="40"/>
      <c r="L1" s="41" t="str">
        <f ca="1">UPPER(VLOOKUP(C1,Table223[],3,FALSE))</f>
        <v>SANTO MELODÍA HEBRAICA</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MELODÍA HEBRAICA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santomelodiahebraica</v>
      </c>
      <c r="L7" s="48" t="str">
        <f ca="1">_xlfn.CONCAT("        id: ","""",C7,"""",",")</f>
        <v xml:space="preserve">        id: "santomelodiahebraica",</v>
      </c>
    </row>
    <row r="8" spans="2:32" ht="23" x14ac:dyDescent="0.35">
      <c r="C8" t="str">
        <f ca="1">PROPER(L1)</f>
        <v>Santo Melodía Hebraica</v>
      </c>
      <c r="L8" s="48" t="str">
        <f ca="1">_xlfn.CONCAT("        tt: ","""",C8,"""",",")</f>
        <v xml:space="preserve">        tt: "Santo Melodía Hebraica",</v>
      </c>
    </row>
    <row r="9" spans="2:32" ht="23" x14ac:dyDescent="0.35">
      <c r="C9" t="str">
        <f ca="1">PROPER(L1)</f>
        <v>Santo Melodía Hebraica</v>
      </c>
      <c r="L9" s="48" t="str">
        <f ca="1">_xlfn.CONCAT("        title: ","""",C9,"""",",")</f>
        <v xml:space="preserve">        title: "Santo Melodía Hebraica",</v>
      </c>
    </row>
    <row r="10" spans="2:32" ht="23" x14ac:dyDescent="0.35">
      <c r="C10" t="str">
        <f ca="1">VLOOKUP(C1,Table223[],4,FALSE)</f>
        <v xml:space="preserve">Melodía hebraica </v>
      </c>
      <c r="L10" s="48" t="str">
        <f ca="1">_xlfn.CONCAT("        ","subtitle: ","""",C10,"""",",")</f>
        <v xml:space="preserve">        subtitle: "Melodía hebraica ",</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215</v>
      </c>
      <c r="L16" s="48" t="str">
        <f ca="1">_xlfn.CONCAT("        dbno: ","""",C16,"""",",")</f>
        <v xml:space="preserve">        dbno: "215",</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santomelodiahebraica</v>
      </c>
      <c r="L19" s="48" t="str">
        <f ca="1">_xlfn.CONCAT("        audioSrc: ","""/audio/",C19,".mp3""",",")</f>
        <v xml:space="preserve">        audioSrc: "/audio/santomelodiahebraica.mp3",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214</v>
      </c>
      <c r="C26" t="str">
        <f ca="1">VLOOKUP(B26,Table4[],13,FALSE)</f>
        <v>"/resucito/src/index.html?canto=santopalomeras65"</v>
      </c>
      <c r="L26" s="48" t="str">
        <f ca="1">_xlfn.CONCAT("        ant: ",C26,",")</f>
        <v xml:space="preserve">        ant: "/resucito/src/index.html?canto=santopalomeras65",</v>
      </c>
    </row>
    <row r="27" spans="2:40" ht="23" x14ac:dyDescent="0.35">
      <c r="B27">
        <f ca="1">+C1+1</f>
        <v>216</v>
      </c>
      <c r="C27" t="str">
        <f ca="1">VLOOKUP(B27,Table4[],13,FALSE)</f>
        <v>"/resucito/src/index.html?canto=santopalestina74"</v>
      </c>
      <c r="L27" s="48" t="str">
        <f ca="1">_xlfn.CONCAT("        sig: ",C27,",")</f>
        <v xml:space="preserve">        sig: "/resucito/src/index.html?canto=santopalestina74",</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1108</v>
      </c>
      <c r="D30" s="52"/>
      <c r="E30" s="52"/>
      <c r="F30" s="53"/>
      <c r="G30" s="53"/>
      <c r="H30" s="52"/>
      <c r="I30" s="52"/>
      <c r="J30" s="54"/>
      <c r="K30" s="54"/>
      <c r="L30" s="55" t="str">
        <f t="shared" ref="L30:L31" si="0">IF(C30="","",_xlfn.CONCAT("            { line: ","""",C30,", ",M30:AN30,""", sC: ","""",B30,"""},"))</f>
        <v xml:space="preserve">            { line: "SANTO HEBRAICA, ", sC: "ta as"},</v>
      </c>
      <c r="M30" s="56" t="str">
        <f t="shared" ref="M30:M35" si="1">IF(N30="","","(")</f>
        <v/>
      </c>
      <c r="N30" s="57" t="str">
        <f t="shared" ref="N30:N59" si="2">IF(D30="","",D30)</f>
        <v/>
      </c>
      <c r="O30" s="58" t="str">
        <f t="shared" ref="O30:O35" si="3">IF(N30="","",",")</f>
        <v/>
      </c>
      <c r="P30" s="59" t="str">
        <f t="shared" ref="P30:P59" si="4">IF(E30="","",E30)</f>
        <v/>
      </c>
      <c r="Q30" s="60" t="str">
        <f t="shared" ref="Q30:Q35" si="5">IF(N30="","",",")</f>
        <v/>
      </c>
      <c r="R30" s="61" t="str">
        <f t="shared" ref="R30:R35" si="6">IF(N30="","",15)</f>
        <v/>
      </c>
      <c r="S30" s="56" t="str">
        <f t="shared" ref="S30:S35" si="7">IF(N30="","",")")</f>
        <v/>
      </c>
      <c r="T30" s="62" t="str">
        <f t="shared" ref="T30:T35" si="8">IF(U30="","","(")</f>
        <v/>
      </c>
      <c r="U30" s="63" t="str">
        <f t="shared" ref="U30:U59" si="9">IF(F30="","",F30)</f>
        <v/>
      </c>
      <c r="V30" s="64" t="str">
        <f t="shared" ref="V30:V35" si="10">IF(U30="","",",")</f>
        <v/>
      </c>
      <c r="W30" s="65" t="str">
        <f t="shared" ref="W30:W59" si="11">IF(G30="","",G30)</f>
        <v/>
      </c>
      <c r="X30" s="64" t="str">
        <f t="shared" ref="X30:X35" si="12">IF(U30="","",",")</f>
        <v/>
      </c>
      <c r="Y30" s="64" t="str">
        <f t="shared" ref="Y30:Y35" si="13">IF(U30="","",250)</f>
        <v/>
      </c>
      <c r="Z30" s="56" t="str">
        <f t="shared" ref="Z30:Z35" si="14">IF(U30="","",")")</f>
        <v/>
      </c>
      <c r="AA30" s="66" t="str">
        <f t="shared" ref="AA30:AA35" si="15">IF(AB30="","","(")</f>
        <v/>
      </c>
      <c r="AB30" s="57" t="str">
        <f t="shared" ref="AB30:AB59" si="16">IF(H30="","",H30)</f>
        <v/>
      </c>
      <c r="AC30" s="67" t="str">
        <f t="shared" ref="AC30:AC35" si="17">IF(AB30="","",",")</f>
        <v/>
      </c>
      <c r="AD30" s="59" t="str">
        <f t="shared" ref="AD30:AD35" si="18">IF(I30="","",I30)</f>
        <v/>
      </c>
      <c r="AE30" s="68" t="str">
        <f t="shared" ref="AE30:AE35" si="19">IF(AB30="","",",")</f>
        <v/>
      </c>
      <c r="AF30" s="61" t="str">
        <f t="shared" ref="AF30:AF35" si="20">IF(AB30="","",350)</f>
        <v/>
      </c>
      <c r="AG30" s="61" t="str">
        <f t="shared" ref="AG30:AG35" si="21">IF(AB30="","",")")</f>
        <v/>
      </c>
      <c r="AH30" s="69" t="str">
        <f t="shared" ref="AH30:AH35" si="22">IF(AI30="","","(")</f>
        <v/>
      </c>
      <c r="AI30" s="70" t="str">
        <f t="shared" ref="AI30:AI59" si="23">IF(J30="","",J30)</f>
        <v/>
      </c>
      <c r="AJ30" s="64" t="str">
        <f t="shared" ref="AJ30:AJ35" si="24">IF(AI30="","",",")</f>
        <v/>
      </c>
      <c r="AK30" s="64" t="str">
        <f t="shared" ref="AK30:AK35" si="25">IF(K30="","",K30)</f>
        <v/>
      </c>
      <c r="AL30" s="64" t="str">
        <f t="shared" ref="AL30:AL35" si="26">IF(AI30="","",",")</f>
        <v/>
      </c>
      <c r="AM30" s="64" t="str">
        <f t="shared" ref="AM30:AM35" si="27">IF(AI30="","",450)</f>
        <v/>
      </c>
      <c r="AN30" s="64" t="str">
        <f t="shared" ref="AN30:AN35" si="28">IF(AI30="","",")")</f>
        <v/>
      </c>
    </row>
    <row r="31" spans="2:40" ht="24.5" thickTop="1" thickBot="1" x14ac:dyDescent="0.55000000000000004">
      <c r="B31" t="s">
        <v>1003</v>
      </c>
      <c r="C31" s="51" t="s">
        <v>1109</v>
      </c>
      <c r="D31" s="52" t="s">
        <v>1110</v>
      </c>
      <c r="E31" s="52" t="s">
        <v>1016</v>
      </c>
      <c r="F31" s="53"/>
      <c r="G31" s="53"/>
      <c r="H31" s="52"/>
      <c r="I31" s="52"/>
      <c r="J31" s="54"/>
      <c r="K31" s="54"/>
      <c r="L31" s="55" t="str">
        <f t="shared" si="0"/>
        <v xml:space="preserve">            { line: "SANTO, ES SANTO, SANTO, ES SANTO;, (Re,m,15)", sC: "as"},</v>
      </c>
      <c r="M31" s="56" t="str">
        <f t="shared" si="1"/>
        <v>(</v>
      </c>
      <c r="N31" s="57" t="str">
        <f t="shared" si="2"/>
        <v>Re</v>
      </c>
      <c r="O31" s="58" t="str">
        <f t="shared" si="3"/>
        <v>,</v>
      </c>
      <c r="P31" s="59" t="str">
        <f t="shared" si="4"/>
        <v>m</v>
      </c>
      <c r="Q31" s="60" t="str">
        <f t="shared" si="5"/>
        <v>,</v>
      </c>
      <c r="R31" s="61">
        <f t="shared" si="6"/>
        <v>15</v>
      </c>
      <c r="S31" s="56" t="str">
        <f t="shared" si="7"/>
        <v>)</v>
      </c>
      <c r="T31" s="62" t="str">
        <f t="shared" si="8"/>
        <v/>
      </c>
      <c r="U31" s="63" t="str">
        <f t="shared" si="9"/>
        <v/>
      </c>
      <c r="V31" s="64" t="str">
        <f t="shared" si="10"/>
        <v/>
      </c>
      <c r="W31" s="65" t="str">
        <f t="shared" si="11"/>
        <v/>
      </c>
      <c r="X31" s="64" t="str">
        <f t="shared" si="12"/>
        <v/>
      </c>
      <c r="Y31" s="64" t="str">
        <f t="shared" si="13"/>
        <v/>
      </c>
      <c r="Z31" s="56" t="str">
        <f t="shared" si="14"/>
        <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B32" t="s">
        <v>1003</v>
      </c>
      <c r="C32" s="51" t="s">
        <v>1109</v>
      </c>
      <c r="D32" s="52" t="s">
        <v>1048</v>
      </c>
      <c r="E32" s="52"/>
      <c r="F32" s="53"/>
      <c r="G32" s="53"/>
      <c r="H32" s="52"/>
      <c r="I32" s="52"/>
      <c r="J32" s="54"/>
      <c r="K32" s="54"/>
      <c r="L32" s="55" t="str">
        <f>IF(C32="","",_xlfn.CONCAT("            { line: ","""",C32,", ",M32:AN32,""", sC: ","""",B32,"""},"))</f>
        <v xml:space="preserve">            { line: "SANTO, ES SANTO, SANTO, ES SANTO;, (Fa,,15)", sC: "as"},</v>
      </c>
      <c r="M32" s="56" t="str">
        <f t="shared" si="1"/>
        <v>(</v>
      </c>
      <c r="N32" s="57" t="str">
        <f t="shared" si="2"/>
        <v>Fa</v>
      </c>
      <c r="O32" s="58" t="str">
        <f t="shared" si="3"/>
        <v>,</v>
      </c>
      <c r="P32" s="59" t="str">
        <f t="shared" si="4"/>
        <v/>
      </c>
      <c r="Q32" s="60" t="str">
        <f t="shared" si="5"/>
        <v>,</v>
      </c>
      <c r="R32" s="61">
        <f t="shared" si="6"/>
        <v>15</v>
      </c>
      <c r="S32" s="56" t="str">
        <f t="shared" si="7"/>
        <v>)</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1:40" ht="24.5" thickTop="1" thickBot="1" x14ac:dyDescent="0.55000000000000004">
      <c r="B33" t="s">
        <v>1003</v>
      </c>
      <c r="C33" s="51" t="s">
        <v>1111</v>
      </c>
      <c r="D33" s="52" t="s">
        <v>1053</v>
      </c>
      <c r="E33" s="52" t="s">
        <v>1016</v>
      </c>
      <c r="F33" s="53" t="s">
        <v>1110</v>
      </c>
      <c r="G33" s="53" t="s">
        <v>1016</v>
      </c>
      <c r="H33" s="52"/>
      <c r="I33" s="52"/>
      <c r="J33" s="54"/>
      <c r="K33" s="54"/>
      <c r="L33" s="55" t="str">
        <f>IF(C33="","",_xlfn.CONCAT("            { line: ","""",C33,", ",M33:AN33,""", sC: ","""",B33,"""},"))</f>
        <v xml:space="preserve">            { line: "SANTO, ES SANTO; YAHVEH SEBAOTH., (Sol,m,15)(Re,m,250)", sC: "as"},</v>
      </c>
      <c r="M33" s="56" t="str">
        <f t="shared" si="1"/>
        <v>(</v>
      </c>
      <c r="N33" s="57" t="str">
        <f t="shared" si="2"/>
        <v>Sol</v>
      </c>
      <c r="O33" s="58" t="str">
        <f t="shared" si="3"/>
        <v>,</v>
      </c>
      <c r="P33" s="59" t="str">
        <f t="shared" si="4"/>
        <v>m</v>
      </c>
      <c r="Q33" s="60" t="str">
        <f t="shared" si="5"/>
        <v>,</v>
      </c>
      <c r="R33" s="61">
        <f t="shared" si="6"/>
        <v>15</v>
      </c>
      <c r="S33" s="56" t="str">
        <f t="shared" si="7"/>
        <v>)</v>
      </c>
      <c r="T33" s="62" t="str">
        <f t="shared" si="8"/>
        <v>(</v>
      </c>
      <c r="U33" s="63" t="str">
        <f t="shared" si="9"/>
        <v>Re</v>
      </c>
      <c r="V33" s="64" t="str">
        <f t="shared" si="10"/>
        <v>,</v>
      </c>
      <c r="W33" s="65" t="str">
        <f t="shared" si="11"/>
        <v>m</v>
      </c>
      <c r="X33" s="64" t="str">
        <f t="shared" si="12"/>
        <v>,</v>
      </c>
      <c r="Y33" s="64">
        <f t="shared" si="13"/>
        <v>250</v>
      </c>
      <c r="Z33" s="56" t="str">
        <f t="shared" si="14"/>
        <v>)</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6.5" thickTop="1" thickBot="1" x14ac:dyDescent="0.55000000000000004">
      <c r="C34" s="73"/>
      <c r="D34" s="74"/>
      <c r="E34" s="74"/>
      <c r="F34" s="74"/>
      <c r="G34" s="74"/>
      <c r="H34" s="74"/>
      <c r="I34" s="74"/>
      <c r="J34" s="74"/>
      <c r="K34" s="74"/>
      <c r="L34" s="75" t="s">
        <v>997</v>
      </c>
      <c r="M34" s="56"/>
      <c r="N34" s="57"/>
      <c r="O34" s="58"/>
      <c r="P34" s="59"/>
      <c r="Q34" s="60"/>
      <c r="R34" s="61"/>
      <c r="S34" s="56"/>
      <c r="T34" s="62"/>
      <c r="U34" s="63"/>
      <c r="V34" s="64"/>
      <c r="W34" s="65"/>
      <c r="X34" s="64"/>
      <c r="Y34" s="64"/>
      <c r="Z34" s="56"/>
      <c r="AA34" s="66"/>
      <c r="AB34" s="57"/>
      <c r="AC34" s="67"/>
      <c r="AD34" s="59"/>
      <c r="AE34" s="68"/>
      <c r="AF34" s="61"/>
      <c r="AG34" s="61"/>
      <c r="AH34" s="69"/>
      <c r="AI34" s="70"/>
      <c r="AJ34" s="64"/>
      <c r="AK34" s="64"/>
      <c r="AL34" s="64"/>
      <c r="AM34" s="64"/>
      <c r="AN34" s="64"/>
    </row>
    <row r="35" spans="1:40" ht="24.5" thickTop="1" thickBot="1" x14ac:dyDescent="0.55000000000000004">
      <c r="B35" t="s">
        <v>1018</v>
      </c>
      <c r="C35" s="51" t="s">
        <v>1081</v>
      </c>
      <c r="D35" s="52" t="s">
        <v>1110</v>
      </c>
      <c r="E35" s="52" t="s">
        <v>1016</v>
      </c>
      <c r="F35" s="53" t="s">
        <v>1053</v>
      </c>
      <c r="G35" s="53" t="s">
        <v>1016</v>
      </c>
      <c r="H35" s="52" t="s">
        <v>1110</v>
      </c>
      <c r="I35" s="52" t="s">
        <v>1016</v>
      </c>
      <c r="J35" s="54"/>
      <c r="K35" s="54"/>
      <c r="L35" s="55" t="str">
        <f t="shared" ref="L35:L44" si="29">IF(C35="","",_xlfn.CONCAT("            { line: ","""",C35,", ",M35:AN35,""", sC: ","""",B35,"""},"))</f>
        <v xml:space="preserve">            { line: "Los cielos y la tierra, (Re,m,15)(Sol,m,250)(Re,m,350)", sC: "tc"},</v>
      </c>
      <c r="M35" s="56" t="str">
        <f t="shared" si="1"/>
        <v>(</v>
      </c>
      <c r="N35" s="57" t="str">
        <f t="shared" si="2"/>
        <v>Re</v>
      </c>
      <c r="O35" s="58" t="str">
        <f t="shared" si="3"/>
        <v>,</v>
      </c>
      <c r="P35" s="59" t="str">
        <f t="shared" si="4"/>
        <v>m</v>
      </c>
      <c r="Q35" s="60" t="str">
        <f t="shared" si="5"/>
        <v>,</v>
      </c>
      <c r="R35" s="61">
        <f t="shared" si="6"/>
        <v>15</v>
      </c>
      <c r="S35" s="56" t="str">
        <f t="shared" si="7"/>
        <v>)</v>
      </c>
      <c r="T35" s="62" t="str">
        <f t="shared" si="8"/>
        <v>(</v>
      </c>
      <c r="U35" s="63" t="str">
        <f t="shared" si="9"/>
        <v>Sol</v>
      </c>
      <c r="V35" s="64" t="str">
        <f t="shared" si="10"/>
        <v>,</v>
      </c>
      <c r="W35" s="65" t="str">
        <f t="shared" si="11"/>
        <v>m</v>
      </c>
      <c r="X35" s="64" t="str">
        <f t="shared" si="12"/>
        <v>,</v>
      </c>
      <c r="Y35" s="64">
        <f t="shared" si="13"/>
        <v>250</v>
      </c>
      <c r="Z35" s="56" t="str">
        <f t="shared" si="14"/>
        <v>)</v>
      </c>
      <c r="AA35" s="66" t="str">
        <f t="shared" si="15"/>
        <v>(</v>
      </c>
      <c r="AB35" s="57" t="str">
        <f t="shared" si="16"/>
        <v>Re</v>
      </c>
      <c r="AC35" s="67" t="str">
        <f t="shared" si="17"/>
        <v>,</v>
      </c>
      <c r="AD35" s="59" t="str">
        <f t="shared" si="18"/>
        <v>m</v>
      </c>
      <c r="AE35" s="68" t="str">
        <f t="shared" si="19"/>
        <v>,</v>
      </c>
      <c r="AF35" s="61">
        <f t="shared" si="20"/>
        <v>350</v>
      </c>
      <c r="AG35" s="61" t="str">
        <f t="shared" si="21"/>
        <v>)</v>
      </c>
      <c r="AH35" s="69" t="str">
        <f t="shared" si="22"/>
        <v/>
      </c>
      <c r="AI35" s="70" t="str">
        <f t="shared" si="23"/>
        <v/>
      </c>
      <c r="AJ35" s="64" t="str">
        <f t="shared" si="24"/>
        <v/>
      </c>
      <c r="AK35" s="64" t="str">
        <f t="shared" si="25"/>
        <v/>
      </c>
      <c r="AL35" s="64" t="str">
        <f t="shared" si="26"/>
        <v/>
      </c>
      <c r="AM35" s="64" t="str">
        <f t="shared" si="27"/>
        <v/>
      </c>
      <c r="AN35" s="64" t="str">
        <f t="shared" si="28"/>
        <v/>
      </c>
    </row>
    <row r="36" spans="1:40" ht="24.5" thickTop="1" thickBot="1" x14ac:dyDescent="0.55000000000000004">
      <c r="C36" s="51" t="s">
        <v>1112</v>
      </c>
      <c r="D36" s="52" t="s">
        <v>1053</v>
      </c>
      <c r="E36" s="52" t="s">
        <v>1016</v>
      </c>
      <c r="F36" s="53" t="s">
        <v>1110</v>
      </c>
      <c r="G36" s="53" t="s">
        <v>1016</v>
      </c>
      <c r="H36" s="52"/>
      <c r="I36" s="52"/>
      <c r="J36" s="54"/>
      <c r="K36" s="54"/>
      <c r="L36" s="55" t="str">
        <f t="shared" si="29"/>
        <v xml:space="preserve">            { line: "están llenos de Ti., (Sol,m,15)(Re,m,250)", sC: ""},</v>
      </c>
      <c r="M36" s="56" t="str">
        <f>IF(N36="","","(")</f>
        <v>(</v>
      </c>
      <c r="N36" s="57" t="str">
        <f>IF(D36="","",D36)</f>
        <v>Sol</v>
      </c>
      <c r="O36" s="58" t="str">
        <f>IF(N36="","",",")</f>
        <v>,</v>
      </c>
      <c r="P36" s="59" t="str">
        <f>IF(E36="","",E36)</f>
        <v>m</v>
      </c>
      <c r="Q36" s="60" t="str">
        <f>IF(N36="","",",")</f>
        <v>,</v>
      </c>
      <c r="R36" s="61">
        <f>IF(N36="","",15)</f>
        <v>15</v>
      </c>
      <c r="S36" s="56" t="str">
        <f>IF(N36="","",")")</f>
        <v>)</v>
      </c>
      <c r="T36" s="62" t="str">
        <f>IF(U36="","","(")</f>
        <v>(</v>
      </c>
      <c r="U36" s="63" t="str">
        <f>IF(F36="","",F36)</f>
        <v>Re</v>
      </c>
      <c r="V36" s="64" t="str">
        <f>IF(U36="","",",")</f>
        <v>,</v>
      </c>
      <c r="W36" s="65" t="str">
        <f>IF(G36="","",G36)</f>
        <v>m</v>
      </c>
      <c r="X36" s="64" t="str">
        <f>IF(U36="","",",")</f>
        <v>,</v>
      </c>
      <c r="Y36" s="64">
        <f>IF(U36="","",250)</f>
        <v>250</v>
      </c>
      <c r="Z36" s="56" t="str">
        <f>IF(U36="","",")")</f>
        <v>)</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1:40" ht="24.5" thickTop="1" thickBot="1" x14ac:dyDescent="0.55000000000000004">
      <c r="B37" t="s">
        <v>1001</v>
      </c>
      <c r="C37" s="51" t="s">
        <v>1083</v>
      </c>
      <c r="D37" s="52" t="s">
        <v>1053</v>
      </c>
      <c r="E37" s="52" t="s">
        <v>1016</v>
      </c>
      <c r="F37" s="53" t="s">
        <v>1110</v>
      </c>
      <c r="G37" s="53" t="s">
        <v>1016</v>
      </c>
      <c r="H37" s="52"/>
      <c r="I37" s="52"/>
      <c r="J37" s="54"/>
      <c r="K37" s="54"/>
      <c r="L37" s="55" t="str">
        <f t="shared" si="29"/>
        <v xml:space="preserve">            { line: "LOS CIELOS Y LA TIERRA, (Sol,m,15)(Re,m,250)", sC: "ta as"},</v>
      </c>
      <c r="M37" s="56" t="str">
        <f>IF(N37="","","(")</f>
        <v>(</v>
      </c>
      <c r="N37" s="57" t="str">
        <f>IF(D37="","",D37)</f>
        <v>Sol</v>
      </c>
      <c r="O37" s="58" t="str">
        <f>IF(N37="","",",")</f>
        <v>,</v>
      </c>
      <c r="P37" s="59" t="str">
        <f>IF(E37="","",E37)</f>
        <v>m</v>
      </c>
      <c r="Q37" s="60" t="str">
        <f>IF(N37="","",",")</f>
        <v>,</v>
      </c>
      <c r="R37" s="61">
        <f>IF(N37="","",15)</f>
        <v>15</v>
      </c>
      <c r="S37" s="56" t="str">
        <f>IF(N37="","",")")</f>
        <v>)</v>
      </c>
      <c r="T37" s="62" t="str">
        <f>IF(U37="","","(")</f>
        <v>(</v>
      </c>
      <c r="U37" s="63" t="str">
        <f>IF(F37="","",F37)</f>
        <v>Re</v>
      </c>
      <c r="V37" s="64" t="str">
        <f>IF(U37="","",",")</f>
        <v>,</v>
      </c>
      <c r="W37" s="65" t="str">
        <f>IF(G37="","",G37)</f>
        <v>m</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4.5" thickTop="1" thickBot="1" x14ac:dyDescent="0.55000000000000004">
      <c r="B38" t="s">
        <v>1003</v>
      </c>
      <c r="C38" s="51" t="s">
        <v>1113</v>
      </c>
      <c r="D38" s="52" t="s">
        <v>1053</v>
      </c>
      <c r="E38" s="52" t="s">
        <v>1016</v>
      </c>
      <c r="F38" s="53" t="s">
        <v>1110</v>
      </c>
      <c r="G38" s="53" t="s">
        <v>1016</v>
      </c>
      <c r="H38" s="52"/>
      <c r="I38" s="52"/>
      <c r="J38" s="54"/>
      <c r="K38" s="54"/>
      <c r="L38" s="55" t="str">
        <f t="shared" si="29"/>
        <v xml:space="preserve">            { line: "ESTÁN LLENOS DE TI., (Sol,m,15)(Re,m,250)", sC: "as"},</v>
      </c>
      <c r="M38" s="56" t="str">
        <f>IF(N38="","","(")</f>
        <v>(</v>
      </c>
      <c r="N38" s="57" t="str">
        <f>IF(D38="","",D38)</f>
        <v>Sol</v>
      </c>
      <c r="O38" s="58" t="str">
        <f>IF(N38="","",",")</f>
        <v>,</v>
      </c>
      <c r="P38" s="59" t="str">
        <f>IF(E38="","",E38)</f>
        <v>m</v>
      </c>
      <c r="Q38" s="60" t="str">
        <f>IF(N38="","",",")</f>
        <v>,</v>
      </c>
      <c r="R38" s="61">
        <f>IF(N38="","",15)</f>
        <v>15</v>
      </c>
      <c r="S38" s="56" t="str">
        <f>IF(N38="","",")")</f>
        <v>)</v>
      </c>
      <c r="T38" s="62" t="str">
        <f>IF(U38="","","(")</f>
        <v>(</v>
      </c>
      <c r="U38" s="63" t="str">
        <f>IF(F38="","",F38)</f>
        <v>Re</v>
      </c>
      <c r="V38" s="64" t="str">
        <f>IF(U38="","",",")</f>
        <v>,</v>
      </c>
      <c r="W38" s="65" t="str">
        <f>IF(G38="","",G38)</f>
        <v>m</v>
      </c>
      <c r="X38" s="64" t="str">
        <f>IF(U38="","",",")</f>
        <v>,</v>
      </c>
      <c r="Y38" s="64">
        <f>IF(U38="","",250)</f>
        <v>250</v>
      </c>
      <c r="Z38" s="56" t="str">
        <f>IF(U38="","",")")</f>
        <v>)</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6.5" thickTop="1" thickBot="1" x14ac:dyDescent="0.55000000000000004">
      <c r="C39" s="73"/>
      <c r="D39" s="74"/>
      <c r="E39" s="74"/>
      <c r="F39" s="74"/>
      <c r="G39" s="74"/>
      <c r="H39" s="74"/>
      <c r="I39" s="74"/>
      <c r="J39" s="74"/>
      <c r="K39" s="74"/>
      <c r="L39" s="75" t="s">
        <v>997</v>
      </c>
      <c r="M39" s="56"/>
      <c r="N39" s="57"/>
      <c r="O39" s="58"/>
      <c r="P39" s="59"/>
      <c r="Q39" s="60"/>
      <c r="R39" s="61"/>
      <c r="S39" s="56"/>
      <c r="T39" s="62"/>
      <c r="U39" s="63"/>
      <c r="V39" s="64"/>
      <c r="W39" s="65"/>
      <c r="X39" s="64"/>
      <c r="Y39" s="64"/>
      <c r="Z39" s="56"/>
      <c r="AA39" s="66"/>
      <c r="AB39" s="57"/>
      <c r="AC39" s="67"/>
      <c r="AD39" s="59"/>
      <c r="AE39" s="68"/>
      <c r="AF39" s="61"/>
      <c r="AG39" s="61"/>
      <c r="AH39" s="69"/>
      <c r="AI39" s="70"/>
      <c r="AJ39" s="64"/>
      <c r="AK39" s="64"/>
      <c r="AL39" s="64"/>
      <c r="AM39" s="64"/>
      <c r="AN39" s="64"/>
    </row>
    <row r="40" spans="1:40" ht="24.5" thickTop="1" thickBot="1" x14ac:dyDescent="0.55000000000000004">
      <c r="B40" t="s">
        <v>1018</v>
      </c>
      <c r="C40" s="51" t="s">
        <v>1114</v>
      </c>
      <c r="D40" s="52" t="s">
        <v>1053</v>
      </c>
      <c r="E40" s="52" t="s">
        <v>1016</v>
      </c>
      <c r="F40" s="53" t="s">
        <v>1110</v>
      </c>
      <c r="G40" s="53" t="s">
        <v>1016</v>
      </c>
      <c r="H40" s="52"/>
      <c r="I40" s="52"/>
      <c r="J40" s="54"/>
      <c r="K40" s="54"/>
      <c r="L40" s="55" t="str">
        <f t="shared" si="29"/>
        <v xml:space="preserve">            { line: "Hosanna en el cielo,, (Sol,m,15)(Re,m,250)", sC: "tc"},</v>
      </c>
      <c r="M40" s="56" t="str">
        <f>IF(N40="","","(")</f>
        <v>(</v>
      </c>
      <c r="N40" s="57" t="str">
        <f>IF(D40="","",D40)</f>
        <v>Sol</v>
      </c>
      <c r="O40" s="58" t="str">
        <f>IF(N40="","",",")</f>
        <v>,</v>
      </c>
      <c r="P40" s="59" t="str">
        <f>IF(E40="","",E40)</f>
        <v>m</v>
      </c>
      <c r="Q40" s="60" t="str">
        <f>IF(N40="","",",")</f>
        <v>,</v>
      </c>
      <c r="R40" s="61">
        <f>IF(N40="","",15)</f>
        <v>15</v>
      </c>
      <c r="S40" s="56" t="str">
        <f>IF(N40="","",")")</f>
        <v>)</v>
      </c>
      <c r="T40" s="62" t="str">
        <f>IF(U40="","","(")</f>
        <v>(</v>
      </c>
      <c r="U40" s="63" t="str">
        <f>IF(F40="","",F40)</f>
        <v>Re</v>
      </c>
      <c r="V40" s="64" t="str">
        <f>IF(U40="","",",")</f>
        <v>,</v>
      </c>
      <c r="W40" s="65" t="str">
        <f>IF(G40="","",G40)</f>
        <v>m</v>
      </c>
      <c r="X40" s="64" t="str">
        <f>IF(U40="","",",")</f>
        <v>,</v>
      </c>
      <c r="Y40" s="64">
        <f>IF(U40="","",250)</f>
        <v>250</v>
      </c>
      <c r="Z40" s="56" t="str">
        <f>IF(U40="","",")")</f>
        <v>)</v>
      </c>
      <c r="AA40" s="66" t="str">
        <f>IF(AB40="","","(")</f>
        <v/>
      </c>
      <c r="AB40" s="57" t="str">
        <f>IF(H40="","",H40)</f>
        <v/>
      </c>
      <c r="AC40" s="67" t="str">
        <f>IF(AB40="","",",")</f>
        <v/>
      </c>
      <c r="AD40" s="59" t="str">
        <f>IF(I40="","",I40)</f>
        <v/>
      </c>
      <c r="AE40" s="68" t="str">
        <f>IF(AB40="","",",")</f>
        <v/>
      </c>
      <c r="AF40" s="61" t="str">
        <f>IF(AB40="","",350)</f>
        <v/>
      </c>
      <c r="AG40" s="61" t="str">
        <f>IF(AB40="","",")")</f>
        <v/>
      </c>
      <c r="AH40" s="69" t="str">
        <f>IF(AI40="","","(")</f>
        <v/>
      </c>
      <c r="AI40" s="70" t="str">
        <f>IF(J40="","",J40)</f>
        <v/>
      </c>
      <c r="AJ40" s="64" t="str">
        <f>IF(AI40="","",",")</f>
        <v/>
      </c>
      <c r="AK40" s="64" t="str">
        <f>IF(K40="","",K40)</f>
        <v/>
      </c>
      <c r="AL40" s="64" t="str">
        <f>IF(AI40="","",",")</f>
        <v/>
      </c>
      <c r="AM40" s="64" t="str">
        <f>IF(AI40="","",450)</f>
        <v/>
      </c>
      <c r="AN40" s="64" t="str">
        <f>IF(AI40="","",")")</f>
        <v/>
      </c>
    </row>
    <row r="41" spans="1:40" ht="24.5" thickTop="1" thickBot="1" x14ac:dyDescent="0.55000000000000004">
      <c r="C41" s="51" t="s">
        <v>1115</v>
      </c>
      <c r="D41" s="52" t="s">
        <v>1053</v>
      </c>
      <c r="E41" s="52" t="s">
        <v>1016</v>
      </c>
      <c r="F41" s="53" t="s">
        <v>1110</v>
      </c>
      <c r="G41" s="53" t="s">
        <v>1016</v>
      </c>
      <c r="H41" s="52"/>
      <c r="I41" s="52"/>
      <c r="J41" s="54"/>
      <c r="K41" s="54"/>
      <c r="L41" s="55" t="str">
        <f t="shared" si="29"/>
        <v xml:space="preserve">            { line: "hosanna., (Sol,m,15)(Re,m,250)", sC: ""},</v>
      </c>
      <c r="M41" s="56" t="str">
        <f>IF(N41="","","(")</f>
        <v>(</v>
      </c>
      <c r="N41" s="57" t="str">
        <f>IF(D41="","",D41)</f>
        <v>Sol</v>
      </c>
      <c r="O41" s="58" t="str">
        <f>IF(N41="","",",")</f>
        <v>,</v>
      </c>
      <c r="P41" s="59" t="str">
        <f>IF(E41="","",E41)</f>
        <v>m</v>
      </c>
      <c r="Q41" s="60" t="str">
        <f>IF(N41="","",",")</f>
        <v>,</v>
      </c>
      <c r="R41" s="61">
        <f>IF(N41="","",15)</f>
        <v>15</v>
      </c>
      <c r="S41" s="56" t="str">
        <f>IF(N41="","",")")</f>
        <v>)</v>
      </c>
      <c r="T41" s="62" t="str">
        <f>IF(U41="","","(")</f>
        <v>(</v>
      </c>
      <c r="U41" s="63" t="str">
        <f>IF(F41="","",F41)</f>
        <v>Re</v>
      </c>
      <c r="V41" s="64" t="str">
        <f>IF(U41="","",",")</f>
        <v>,</v>
      </c>
      <c r="W41" s="65" t="str">
        <f>IF(G41="","",G41)</f>
        <v>m</v>
      </c>
      <c r="X41" s="64" t="str">
        <f>IF(U41="","",",")</f>
        <v>,</v>
      </c>
      <c r="Y41" s="64">
        <f>IF(U41="","",250)</f>
        <v>250</v>
      </c>
      <c r="Z41" s="56" t="str">
        <f>IF(U41="","",")")</f>
        <v>)</v>
      </c>
      <c r="AA41" s="66" t="str">
        <f>IF(AB41="","","(")</f>
        <v/>
      </c>
      <c r="AB41" s="57" t="str">
        <f>IF(H41="","",H41)</f>
        <v/>
      </c>
      <c r="AC41" s="67" t="str">
        <f>IF(AB41="","",",")</f>
        <v/>
      </c>
      <c r="AD41" s="59" t="str">
        <f>IF(I41="","",I41)</f>
        <v/>
      </c>
      <c r="AE41" s="68" t="str">
        <f>IF(AB41="","",",")</f>
        <v/>
      </c>
      <c r="AF41" s="61" t="str">
        <f>IF(AB41="","",350)</f>
        <v/>
      </c>
      <c r="AG41" s="61" t="str">
        <f>IF(AB41="","",")")</f>
        <v/>
      </c>
      <c r="AH41" s="69" t="str">
        <f>IF(AI41="","","(")</f>
        <v/>
      </c>
      <c r="AI41" s="70" t="str">
        <f>IF(J41="","",J41)</f>
        <v/>
      </c>
      <c r="AJ41" s="64" t="str">
        <f>IF(AI41="","",",")</f>
        <v/>
      </c>
      <c r="AK41" s="64" t="str">
        <f>IF(K41="","",K41)</f>
        <v/>
      </c>
      <c r="AL41" s="64" t="str">
        <f>IF(AI41="","",",")</f>
        <v/>
      </c>
      <c r="AM41" s="64" t="str">
        <f>IF(AI41="","",450)</f>
        <v/>
      </c>
      <c r="AN41" s="64" t="str">
        <f>IF(AI41="","",")")</f>
        <v/>
      </c>
    </row>
    <row r="42" spans="1:40" ht="26.5" thickTop="1" thickBot="1" x14ac:dyDescent="0.55000000000000004">
      <c r="C42" s="73"/>
      <c r="D42" s="74"/>
      <c r="E42" s="74"/>
      <c r="F42" s="74"/>
      <c r="G42" s="74"/>
      <c r="H42" s="74"/>
      <c r="I42" s="74"/>
      <c r="J42" s="74"/>
      <c r="K42" s="74"/>
      <c r="L42" s="75" t="s">
        <v>997</v>
      </c>
      <c r="M42" s="56"/>
      <c r="N42" s="57"/>
      <c r="O42" s="58"/>
      <c r="P42" s="59"/>
      <c r="Q42" s="60"/>
      <c r="R42" s="61"/>
      <c r="S42" s="56"/>
      <c r="T42" s="62"/>
      <c r="U42" s="63"/>
      <c r="V42" s="64"/>
      <c r="W42" s="65"/>
      <c r="X42" s="64"/>
      <c r="Y42" s="64"/>
      <c r="Z42" s="56"/>
      <c r="AA42" s="66"/>
      <c r="AB42" s="57"/>
      <c r="AC42" s="67"/>
      <c r="AD42" s="59"/>
      <c r="AE42" s="68"/>
      <c r="AF42" s="61"/>
      <c r="AG42" s="61"/>
      <c r="AH42" s="69"/>
      <c r="AI42" s="70"/>
      <c r="AJ42" s="64"/>
      <c r="AK42" s="64"/>
      <c r="AL42" s="64"/>
      <c r="AM42" s="64"/>
      <c r="AN42" s="64"/>
    </row>
    <row r="43" spans="1:40" ht="24.5" thickTop="1" thickBot="1" x14ac:dyDescent="0.55000000000000004">
      <c r="B43" t="s">
        <v>1001</v>
      </c>
      <c r="C43" s="51" t="s">
        <v>1116</v>
      </c>
      <c r="D43" s="52" t="s">
        <v>1053</v>
      </c>
      <c r="E43" s="52" t="s">
        <v>1016</v>
      </c>
      <c r="F43" s="53" t="s">
        <v>1110</v>
      </c>
      <c r="G43" s="53" t="s">
        <v>1016</v>
      </c>
      <c r="H43" s="52"/>
      <c r="I43" s="52"/>
      <c r="J43" s="54"/>
      <c r="K43" s="54"/>
      <c r="L43" s="55" t="str">
        <f t="shared" si="29"/>
        <v xml:space="preserve">            { line: "HOSANNA EN EL CIELO,, (Sol,m,15)(Re,m,250)", sC: "ta as"},</v>
      </c>
      <c r="M43" s="56" t="str">
        <f t="shared" ref="M43:M44" si="30">IF(N43="","","(")</f>
        <v>(</v>
      </c>
      <c r="N43" s="57" t="str">
        <f t="shared" ref="N43:N44" si="31">IF(D43="","",D43)</f>
        <v>Sol</v>
      </c>
      <c r="O43" s="58" t="str">
        <f t="shared" ref="O43:O44" si="32">IF(N43="","",",")</f>
        <v>,</v>
      </c>
      <c r="P43" s="59" t="str">
        <f t="shared" ref="P43:P44" si="33">IF(E43="","",E43)</f>
        <v>m</v>
      </c>
      <c r="Q43" s="60" t="str">
        <f t="shared" ref="Q43:Q44" si="34">IF(N43="","",",")</f>
        <v>,</v>
      </c>
      <c r="R43" s="61">
        <f t="shared" ref="R43:R44" si="35">IF(N43="","",15)</f>
        <v>15</v>
      </c>
      <c r="S43" s="56" t="str">
        <f t="shared" ref="S43:S44" si="36">IF(N43="","",")")</f>
        <v>)</v>
      </c>
      <c r="T43" s="62" t="str">
        <f t="shared" ref="T43:T44" si="37">IF(U43="","","(")</f>
        <v>(</v>
      </c>
      <c r="U43" s="63" t="str">
        <f t="shared" ref="U43:U44" si="38">IF(F43="","",F43)</f>
        <v>Re</v>
      </c>
      <c r="V43" s="64" t="str">
        <f t="shared" ref="V43:V44" si="39">IF(U43="","",",")</f>
        <v>,</v>
      </c>
      <c r="W43" s="65" t="str">
        <f t="shared" ref="W43:W44" si="40">IF(G43="","",G43)</f>
        <v>m</v>
      </c>
      <c r="X43" s="64" t="str">
        <f t="shared" ref="X43:X44" si="41">IF(U43="","",",")</f>
        <v>,</v>
      </c>
      <c r="Y43" s="64">
        <f t="shared" ref="Y43:Y44" si="42">IF(U43="","",250)</f>
        <v>250</v>
      </c>
      <c r="Z43" s="56" t="str">
        <f t="shared" ref="Z43:Z44" si="43">IF(U43="","",")")</f>
        <v>)</v>
      </c>
      <c r="AA43" s="66" t="str">
        <f t="shared" ref="AA43:AA44" si="44">IF(AB43="","","(")</f>
        <v/>
      </c>
      <c r="AB43" s="57" t="str">
        <f t="shared" ref="AB43:AB44" si="45">IF(H43="","",H43)</f>
        <v/>
      </c>
      <c r="AC43" s="67" t="str">
        <f t="shared" ref="AC43:AC44" si="46">IF(AB43="","",",")</f>
        <v/>
      </c>
      <c r="AD43" s="59" t="str">
        <f t="shared" ref="AD43:AD44" si="47">IF(I43="","",I43)</f>
        <v/>
      </c>
      <c r="AE43" s="68" t="str">
        <f t="shared" ref="AE43:AE44" si="48">IF(AB43="","",",")</f>
        <v/>
      </c>
      <c r="AF43" s="61" t="str">
        <f t="shared" ref="AF43:AF44" si="49">IF(AB43="","",350)</f>
        <v/>
      </c>
      <c r="AG43" s="61" t="str">
        <f t="shared" ref="AG43:AG44" si="50">IF(AB43="","",")")</f>
        <v/>
      </c>
      <c r="AH43" s="69" t="str">
        <f t="shared" ref="AH43:AH44" si="51">IF(AI43="","","(")</f>
        <v/>
      </c>
      <c r="AI43" s="70" t="str">
        <f t="shared" ref="AI43:AI44" si="52">IF(J43="","",J43)</f>
        <v/>
      </c>
      <c r="AJ43" s="64" t="str">
        <f t="shared" ref="AJ43:AJ44" si="53">IF(AI43="","",",")</f>
        <v/>
      </c>
      <c r="AK43" s="64" t="str">
        <f t="shared" ref="AK43:AK44" si="54">IF(K43="","",K43)</f>
        <v/>
      </c>
      <c r="AL43" s="64" t="str">
        <f t="shared" ref="AL43:AL44" si="55">IF(AI43="","",",")</f>
        <v/>
      </c>
      <c r="AM43" s="64" t="str">
        <f t="shared" ref="AM43:AM44" si="56">IF(AI43="","",450)</f>
        <v/>
      </c>
      <c r="AN43" s="64" t="str">
        <f t="shared" ref="AN43:AN44" si="57">IF(AI43="","",")")</f>
        <v/>
      </c>
    </row>
    <row r="44" spans="1:40" ht="24.5" thickTop="1" thickBot="1" x14ac:dyDescent="0.55000000000000004">
      <c r="B44" t="s">
        <v>1003</v>
      </c>
      <c r="C44" s="51" t="s">
        <v>1117</v>
      </c>
      <c r="D44" s="52" t="s">
        <v>1053</v>
      </c>
      <c r="E44" s="52" t="s">
        <v>1016</v>
      </c>
      <c r="F44" s="53" t="s">
        <v>1110</v>
      </c>
      <c r="G44" s="53" t="s">
        <v>1016</v>
      </c>
      <c r="H44" s="52"/>
      <c r="I44" s="52"/>
      <c r="J44" s="54"/>
      <c r="K44" s="54"/>
      <c r="L44" s="55" t="str">
        <f t="shared" si="29"/>
        <v xml:space="preserve">            { line: "HOSANNA., (Sol,m,15)(Re,m,250)", sC: "as"},</v>
      </c>
      <c r="M44" s="56" t="str">
        <f t="shared" si="30"/>
        <v>(</v>
      </c>
      <c r="N44" s="57" t="str">
        <f t="shared" si="31"/>
        <v>Sol</v>
      </c>
      <c r="O44" s="58" t="str">
        <f t="shared" si="32"/>
        <v>,</v>
      </c>
      <c r="P44" s="59" t="str">
        <f t="shared" si="33"/>
        <v>m</v>
      </c>
      <c r="Q44" s="60" t="str">
        <f t="shared" si="34"/>
        <v>,</v>
      </c>
      <c r="R44" s="61">
        <f t="shared" si="35"/>
        <v>15</v>
      </c>
      <c r="S44" s="56" t="str">
        <f t="shared" si="36"/>
        <v>)</v>
      </c>
      <c r="T44" s="62" t="str">
        <f t="shared" si="37"/>
        <v>(</v>
      </c>
      <c r="U44" s="63" t="str">
        <f t="shared" si="38"/>
        <v>Re</v>
      </c>
      <c r="V44" s="64" t="str">
        <f t="shared" si="39"/>
        <v>,</v>
      </c>
      <c r="W44" s="65" t="str">
        <f t="shared" si="40"/>
        <v>m</v>
      </c>
      <c r="X44" s="64" t="str">
        <f t="shared" si="41"/>
        <v>,</v>
      </c>
      <c r="Y44" s="64">
        <f t="shared" si="42"/>
        <v>250</v>
      </c>
      <c r="Z44" s="56" t="str">
        <f t="shared" si="43"/>
        <v>)</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1:40" ht="36.5" thickTop="1" thickBot="1" x14ac:dyDescent="0.55000000000000004">
      <c r="A45" s="76"/>
      <c r="B45" s="76"/>
      <c r="C45" s="76"/>
      <c r="D45" s="77"/>
      <c r="E45" s="77"/>
      <c r="F45" s="77"/>
      <c r="G45" s="77"/>
      <c r="H45" s="77"/>
      <c r="I45" s="77"/>
      <c r="J45" s="77"/>
      <c r="K45" s="77"/>
      <c r="L45" s="50" t="s">
        <v>998</v>
      </c>
      <c r="M45" s="56" t="str">
        <f t="shared" ref="M45:M59" si="58">IF(N45="","","(")</f>
        <v/>
      </c>
      <c r="N45" s="57" t="str">
        <f t="shared" si="2"/>
        <v/>
      </c>
      <c r="O45" s="58" t="str">
        <f t="shared" ref="O45:O59" si="59">IF(N45="","",",")</f>
        <v/>
      </c>
      <c r="P45" s="59" t="str">
        <f t="shared" si="4"/>
        <v/>
      </c>
      <c r="Q45" s="60" t="str">
        <f t="shared" ref="Q45:Q59" si="60">IF(N45="","",",")</f>
        <v/>
      </c>
      <c r="R45" s="61" t="str">
        <f t="shared" ref="R45:R59" si="61">IF(N45="","",15)</f>
        <v/>
      </c>
      <c r="S45" s="56" t="str">
        <f t="shared" ref="S45:S59" si="62">IF(N45="","",")")</f>
        <v/>
      </c>
      <c r="T45" s="62" t="str">
        <f t="shared" ref="T45:T59" si="63">IF(U45="","","(")</f>
        <v/>
      </c>
      <c r="U45" s="63" t="str">
        <f t="shared" si="9"/>
        <v/>
      </c>
      <c r="V45" s="64" t="str">
        <f t="shared" ref="V45:V59" si="64">IF(U45="","",",")</f>
        <v/>
      </c>
      <c r="W45" s="65" t="str">
        <f t="shared" si="11"/>
        <v/>
      </c>
      <c r="X45" s="64" t="str">
        <f t="shared" ref="X45:X59" si="65">IF(U45="","",",")</f>
        <v/>
      </c>
      <c r="Y45" s="64" t="str">
        <f t="shared" ref="Y45:Y59" si="66">IF(U45="","",250)</f>
        <v/>
      </c>
      <c r="Z45" s="56" t="str">
        <f t="shared" ref="Z45:Z59" si="67">IF(U45="","",")")</f>
        <v/>
      </c>
      <c r="AA45" s="66" t="str">
        <f t="shared" ref="AA45:AA59" si="68">IF(AB45="","","(")</f>
        <v/>
      </c>
      <c r="AB45" s="57" t="str">
        <f t="shared" si="16"/>
        <v/>
      </c>
      <c r="AC45" s="67" t="str">
        <f t="shared" ref="AC45:AC59" si="69">IF(AB45="","",",")</f>
        <v/>
      </c>
      <c r="AD45" s="59" t="str">
        <f t="shared" ref="AD45:AD59" si="70">IF(I45="","",I45)</f>
        <v/>
      </c>
      <c r="AE45" s="68" t="str">
        <f t="shared" ref="AE45:AE59" si="71">IF(AB45="","",",")</f>
        <v/>
      </c>
      <c r="AF45" s="61" t="str">
        <f t="shared" ref="AF45:AF59" si="72">IF(AB45="","",350)</f>
        <v/>
      </c>
      <c r="AG45" s="61" t="str">
        <f t="shared" ref="AG45:AG59" si="73">IF(AB45="","",")")</f>
        <v/>
      </c>
      <c r="AH45" s="69" t="str">
        <f t="shared" ref="AH45:AH59" si="74">IF(AI45="","","(")</f>
        <v/>
      </c>
      <c r="AI45" s="70" t="str">
        <f t="shared" si="23"/>
        <v/>
      </c>
      <c r="AJ45" s="64" t="str">
        <f t="shared" ref="AJ45:AJ59" si="75">IF(AI45="","",",")</f>
        <v/>
      </c>
      <c r="AK45" s="64" t="str">
        <f t="shared" ref="AK45:AK59" si="76">IF(K45="","",K45)</f>
        <v/>
      </c>
      <c r="AL45" s="64" t="str">
        <f t="shared" ref="AL45:AL59" si="77">IF(AI45="","",",")</f>
        <v/>
      </c>
      <c r="AM45" s="64" t="str">
        <f t="shared" ref="AM45:AM59" si="78">IF(AI45="","",450)</f>
        <v/>
      </c>
      <c r="AN45" s="64" t="str">
        <f t="shared" ref="AN45:AN59" si="79">IF(AI45="","",")")</f>
        <v/>
      </c>
    </row>
    <row r="46" spans="1:40" ht="24.5" thickTop="1" thickBot="1" x14ac:dyDescent="0.55000000000000004">
      <c r="C46" s="79" t="s">
        <v>999</v>
      </c>
      <c r="D46" s="80"/>
      <c r="E46" s="80"/>
      <c r="F46" s="80"/>
      <c r="G46" s="80"/>
      <c r="H46" s="80"/>
      <c r="I46" s="80"/>
      <c r="J46" s="80"/>
      <c r="K46" s="80"/>
      <c r="L46" s="81" t="s">
        <v>1000</v>
      </c>
      <c r="M46" s="56" t="str">
        <f t="shared" si="58"/>
        <v/>
      </c>
      <c r="N46" s="57" t="str">
        <f t="shared" si="2"/>
        <v/>
      </c>
      <c r="O46" s="58" t="str">
        <f t="shared" si="59"/>
        <v/>
      </c>
      <c r="P46" s="59" t="str">
        <f t="shared" si="4"/>
        <v/>
      </c>
      <c r="Q46" s="60" t="str">
        <f t="shared" si="60"/>
        <v/>
      </c>
      <c r="R46" s="61" t="str">
        <f t="shared" si="61"/>
        <v/>
      </c>
      <c r="S46" s="56" t="str">
        <f t="shared" si="62"/>
        <v/>
      </c>
      <c r="T46" s="62" t="str">
        <f t="shared" si="63"/>
        <v/>
      </c>
      <c r="U46" s="63" t="str">
        <f t="shared" si="9"/>
        <v/>
      </c>
      <c r="V46" s="64" t="str">
        <f t="shared" si="64"/>
        <v/>
      </c>
      <c r="W46" s="65" t="str">
        <f t="shared" si="11"/>
        <v/>
      </c>
      <c r="X46" s="64" t="str">
        <f t="shared" si="65"/>
        <v/>
      </c>
      <c r="Y46" s="64" t="str">
        <f t="shared" si="66"/>
        <v/>
      </c>
      <c r="Z46" s="56" t="str">
        <f t="shared" si="67"/>
        <v/>
      </c>
      <c r="AA46" s="66" t="str">
        <f t="shared" si="68"/>
        <v/>
      </c>
      <c r="AB46" s="57" t="str">
        <f t="shared" si="16"/>
        <v/>
      </c>
      <c r="AC46" s="67" t="str">
        <f t="shared" si="69"/>
        <v/>
      </c>
      <c r="AD46" s="59" t="str">
        <f t="shared" si="70"/>
        <v/>
      </c>
      <c r="AE46" s="68" t="str">
        <f t="shared" si="71"/>
        <v/>
      </c>
      <c r="AF46" s="61" t="str">
        <f t="shared" si="72"/>
        <v/>
      </c>
      <c r="AG46" s="61" t="str">
        <f t="shared" si="73"/>
        <v/>
      </c>
      <c r="AH46" s="69" t="str">
        <f t="shared" si="74"/>
        <v/>
      </c>
      <c r="AI46" s="70" t="str">
        <f t="shared" si="23"/>
        <v/>
      </c>
      <c r="AJ46" s="64" t="str">
        <f t="shared" si="75"/>
        <v/>
      </c>
      <c r="AK46" s="64" t="str">
        <f t="shared" si="76"/>
        <v/>
      </c>
      <c r="AL46" s="64" t="str">
        <f t="shared" si="77"/>
        <v/>
      </c>
      <c r="AM46" s="64" t="str">
        <f t="shared" si="78"/>
        <v/>
      </c>
      <c r="AN46" s="64" t="str">
        <f t="shared" si="79"/>
        <v/>
      </c>
    </row>
    <row r="47" spans="1:40" ht="24.5" thickTop="1" thickBot="1" x14ac:dyDescent="0.55000000000000004">
      <c r="B47" t="s">
        <v>1001</v>
      </c>
      <c r="C47" s="82" t="s">
        <v>1118</v>
      </c>
      <c r="D47" s="83" t="s">
        <v>1110</v>
      </c>
      <c r="E47" s="83" t="s">
        <v>1016</v>
      </c>
      <c r="F47" s="83"/>
      <c r="G47" s="83"/>
      <c r="H47" s="83"/>
      <c r="I47" s="83"/>
      <c r="J47" s="83"/>
      <c r="K47" s="83"/>
      <c r="L47" s="84" t="str">
        <f>IF(C47="","",_xlfn.CONCAT("       triggerLine: ","""",C47,", ",M47:AN47,""", sC: ","""",B47,""", lines: ["))</f>
        <v xml:space="preserve">       triggerLine: "SANTO, ES SANTO, SANTO, ES SANTO..., (Re,m,15)", sC: "ta as", lines: [</v>
      </c>
      <c r="M47" s="56" t="str">
        <f t="shared" si="58"/>
        <v>(</v>
      </c>
      <c r="N47" s="57" t="str">
        <f t="shared" si="2"/>
        <v>Re</v>
      </c>
      <c r="O47" s="58" t="str">
        <f t="shared" si="59"/>
        <v>,</v>
      </c>
      <c r="P47" s="59" t="str">
        <f t="shared" si="4"/>
        <v>m</v>
      </c>
      <c r="Q47" s="60" t="str">
        <f t="shared" si="60"/>
        <v>,</v>
      </c>
      <c r="R47" s="61">
        <f t="shared" si="61"/>
        <v>15</v>
      </c>
      <c r="S47" s="56" t="str">
        <f t="shared" si="62"/>
        <v>)</v>
      </c>
      <c r="T47" s="62" t="str">
        <f t="shared" si="63"/>
        <v/>
      </c>
      <c r="U47" s="63" t="str">
        <f t="shared" si="9"/>
        <v/>
      </c>
      <c r="V47" s="64" t="str">
        <f t="shared" si="64"/>
        <v/>
      </c>
      <c r="W47" s="65" t="str">
        <f t="shared" si="11"/>
        <v/>
      </c>
      <c r="X47" s="64" t="str">
        <f t="shared" si="65"/>
        <v/>
      </c>
      <c r="Y47" s="64" t="str">
        <f t="shared" si="66"/>
        <v/>
      </c>
      <c r="Z47" s="56" t="str">
        <f t="shared" si="67"/>
        <v/>
      </c>
      <c r="AA47" s="66" t="str">
        <f t="shared" si="68"/>
        <v/>
      </c>
      <c r="AB47" s="57" t="str">
        <f t="shared" si="16"/>
        <v/>
      </c>
      <c r="AC47" s="67" t="str">
        <f t="shared" si="69"/>
        <v/>
      </c>
      <c r="AD47" s="59" t="str">
        <f t="shared" si="70"/>
        <v/>
      </c>
      <c r="AE47" s="68" t="str">
        <f t="shared" si="71"/>
        <v/>
      </c>
      <c r="AF47" s="61" t="str">
        <f t="shared" si="72"/>
        <v/>
      </c>
      <c r="AG47" s="61" t="str">
        <f t="shared" si="73"/>
        <v/>
      </c>
      <c r="AH47" s="69" t="str">
        <f t="shared" si="74"/>
        <v/>
      </c>
      <c r="AI47" s="70" t="str">
        <f t="shared" si="23"/>
        <v/>
      </c>
      <c r="AJ47" s="64" t="str">
        <f t="shared" si="75"/>
        <v/>
      </c>
      <c r="AK47" s="64" t="str">
        <f t="shared" si="76"/>
        <v/>
      </c>
      <c r="AL47" s="64" t="str">
        <f t="shared" si="77"/>
        <v/>
      </c>
      <c r="AM47" s="64" t="str">
        <f t="shared" si="78"/>
        <v/>
      </c>
      <c r="AN47" s="64" t="str">
        <f t="shared" si="79"/>
        <v/>
      </c>
    </row>
    <row r="48" spans="1:40" ht="24.5" thickTop="1" thickBot="1" x14ac:dyDescent="0.55000000000000004">
      <c r="B48" t="s">
        <v>1003</v>
      </c>
      <c r="C48" s="85" t="s">
        <v>1109</v>
      </c>
      <c r="D48" s="86" t="s">
        <v>1048</v>
      </c>
      <c r="E48" s="86"/>
      <c r="F48" s="86"/>
      <c r="G48" s="86"/>
      <c r="H48" s="87"/>
      <c r="I48" s="87"/>
      <c r="J48" s="87"/>
      <c r="K48" s="87"/>
      <c r="L48" s="88" t="str">
        <f>IF(C48="","",_xlfn.CONCAT("            { line: ","""",C48,", ",M48:AN48,""", sC: ","""",B48,"""},"))</f>
        <v xml:space="preserve">            { line: "SANTO, ES SANTO, SANTO, ES SANTO;, (Fa,,15)", sC: "as"},</v>
      </c>
      <c r="M48" s="56" t="str">
        <f t="shared" si="58"/>
        <v>(</v>
      </c>
      <c r="N48" s="57" t="str">
        <f t="shared" si="2"/>
        <v>Fa</v>
      </c>
      <c r="O48" s="58" t="str">
        <f t="shared" si="59"/>
        <v>,</v>
      </c>
      <c r="P48" s="59" t="str">
        <f t="shared" si="4"/>
        <v/>
      </c>
      <c r="Q48" s="60" t="str">
        <f t="shared" si="60"/>
        <v>,</v>
      </c>
      <c r="R48" s="61">
        <f t="shared" si="61"/>
        <v>15</v>
      </c>
      <c r="S48" s="56" t="str">
        <f t="shared" si="62"/>
        <v>)</v>
      </c>
      <c r="T48" s="62" t="str">
        <f t="shared" si="63"/>
        <v/>
      </c>
      <c r="U48" s="63" t="str">
        <f t="shared" si="9"/>
        <v/>
      </c>
      <c r="V48" s="64" t="str">
        <f t="shared" si="64"/>
        <v/>
      </c>
      <c r="W48" s="65" t="str">
        <f t="shared" si="11"/>
        <v/>
      </c>
      <c r="X48" s="64" t="str">
        <f t="shared" si="65"/>
        <v/>
      </c>
      <c r="Y48" s="64" t="str">
        <f t="shared" si="66"/>
        <v/>
      </c>
      <c r="Z48" s="56" t="str">
        <f t="shared" si="67"/>
        <v/>
      </c>
      <c r="AA48" s="66" t="str">
        <f t="shared" si="68"/>
        <v/>
      </c>
      <c r="AB48" s="57" t="str">
        <f t="shared" si="16"/>
        <v/>
      </c>
      <c r="AC48" s="67" t="str">
        <f t="shared" si="69"/>
        <v/>
      </c>
      <c r="AD48" s="59" t="str">
        <f t="shared" si="70"/>
        <v/>
      </c>
      <c r="AE48" s="68" t="str">
        <f t="shared" si="71"/>
        <v/>
      </c>
      <c r="AF48" s="61" t="str">
        <f t="shared" si="72"/>
        <v/>
      </c>
      <c r="AG48" s="61" t="str">
        <f t="shared" si="73"/>
        <v/>
      </c>
      <c r="AH48" s="69" t="str">
        <f t="shared" si="74"/>
        <v/>
      </c>
      <c r="AI48" s="70" t="str">
        <f t="shared" si="23"/>
        <v/>
      </c>
      <c r="AJ48" s="64" t="str">
        <f t="shared" si="75"/>
        <v/>
      </c>
      <c r="AK48" s="64" t="str">
        <f t="shared" si="76"/>
        <v/>
      </c>
      <c r="AL48" s="64" t="str">
        <f t="shared" si="77"/>
        <v/>
      </c>
      <c r="AM48" s="64" t="str">
        <f t="shared" si="78"/>
        <v/>
      </c>
      <c r="AN48" s="64" t="str">
        <f t="shared" si="79"/>
        <v/>
      </c>
    </row>
    <row r="49" spans="2:40" ht="24.5" thickTop="1" thickBot="1" x14ac:dyDescent="0.55000000000000004">
      <c r="B49" t="s">
        <v>1003</v>
      </c>
      <c r="C49" s="93" t="s">
        <v>1111</v>
      </c>
      <c r="D49" s="83" t="s">
        <v>1053</v>
      </c>
      <c r="E49" s="83" t="s">
        <v>1016</v>
      </c>
      <c r="F49" s="83" t="s">
        <v>1110</v>
      </c>
      <c r="G49" s="83" t="s">
        <v>1016</v>
      </c>
      <c r="H49" s="83"/>
      <c r="I49" s="83"/>
      <c r="J49" s="83"/>
      <c r="K49" s="83"/>
      <c r="L49" s="94" t="str">
        <f>IF(C49="","",_xlfn.CONCAT("            { line: ","""",C49,", ",M49:AN49,""", sC: ","""",B49,"""},  ]},"))</f>
        <v xml:space="preserve">            { line: "SANTO, ES SANTO; YAHVEH SEBAOTH., (Sol,m,15)(Re,m,250)", sC: "as"},  ]},</v>
      </c>
      <c r="M49" s="56" t="str">
        <f t="shared" si="58"/>
        <v>(</v>
      </c>
      <c r="N49" s="57" t="str">
        <f t="shared" si="2"/>
        <v>Sol</v>
      </c>
      <c r="O49" s="58" t="str">
        <f t="shared" si="59"/>
        <v>,</v>
      </c>
      <c r="P49" s="59" t="str">
        <f t="shared" si="4"/>
        <v>m</v>
      </c>
      <c r="Q49" s="60" t="str">
        <f t="shared" si="60"/>
        <v>,</v>
      </c>
      <c r="R49" s="61">
        <f t="shared" si="61"/>
        <v>15</v>
      </c>
      <c r="S49" s="56" t="str">
        <f t="shared" si="62"/>
        <v>)</v>
      </c>
      <c r="T49" s="62" t="str">
        <f t="shared" si="63"/>
        <v>(</v>
      </c>
      <c r="U49" s="63" t="str">
        <f t="shared" si="9"/>
        <v>Re</v>
      </c>
      <c r="V49" s="64" t="str">
        <f t="shared" si="64"/>
        <v>,</v>
      </c>
      <c r="W49" s="65" t="str">
        <f t="shared" si="11"/>
        <v>m</v>
      </c>
      <c r="X49" s="64" t="str">
        <f t="shared" si="65"/>
        <v>,</v>
      </c>
      <c r="Y49" s="64">
        <f t="shared" si="66"/>
        <v>250</v>
      </c>
      <c r="Z49" s="56" t="str">
        <f t="shared" si="67"/>
        <v>)</v>
      </c>
      <c r="AA49" s="66" t="str">
        <f t="shared" si="68"/>
        <v/>
      </c>
      <c r="AB49" s="57" t="str">
        <f t="shared" si="16"/>
        <v/>
      </c>
      <c r="AC49" s="67" t="str">
        <f t="shared" si="69"/>
        <v/>
      </c>
      <c r="AD49" s="59" t="str">
        <f t="shared" si="70"/>
        <v/>
      </c>
      <c r="AE49" s="68" t="str">
        <f t="shared" si="71"/>
        <v/>
      </c>
      <c r="AF49" s="61" t="str">
        <f t="shared" si="72"/>
        <v/>
      </c>
      <c r="AG49" s="61" t="str">
        <f t="shared" si="73"/>
        <v/>
      </c>
      <c r="AH49" s="69" t="str">
        <f t="shared" si="74"/>
        <v/>
      </c>
      <c r="AI49" s="70" t="str">
        <f t="shared" si="23"/>
        <v/>
      </c>
      <c r="AJ49" s="64" t="str">
        <f t="shared" si="75"/>
        <v/>
      </c>
      <c r="AK49" s="64" t="str">
        <f t="shared" si="76"/>
        <v/>
      </c>
      <c r="AL49" s="64" t="str">
        <f t="shared" si="77"/>
        <v/>
      </c>
      <c r="AM49" s="64" t="str">
        <f t="shared" si="78"/>
        <v/>
      </c>
      <c r="AN49" s="64" t="str">
        <f t="shared" si="79"/>
        <v/>
      </c>
    </row>
    <row r="50" spans="2:40" ht="26.5" thickTop="1" thickBot="1" x14ac:dyDescent="0.55000000000000004">
      <c r="C50" s="73"/>
      <c r="D50" s="74"/>
      <c r="E50" s="74"/>
      <c r="F50" s="74"/>
      <c r="G50" s="74"/>
      <c r="H50" s="74"/>
      <c r="I50" s="74"/>
      <c r="J50" s="74"/>
      <c r="K50" s="74"/>
      <c r="L50" s="75" t="s">
        <v>997</v>
      </c>
      <c r="M50" s="56"/>
      <c r="N50" s="57"/>
      <c r="O50" s="58"/>
      <c r="P50" s="59"/>
      <c r="Q50" s="60"/>
      <c r="R50" s="61"/>
      <c r="S50" s="56"/>
      <c r="T50" s="62"/>
      <c r="U50" s="63"/>
      <c r="V50" s="64"/>
      <c r="W50" s="65"/>
      <c r="X50" s="64"/>
      <c r="Y50" s="64"/>
      <c r="Z50" s="56"/>
      <c r="AA50" s="66"/>
      <c r="AB50" s="57"/>
      <c r="AC50" s="67"/>
      <c r="AD50" s="59"/>
      <c r="AE50" s="68"/>
      <c r="AF50" s="61"/>
      <c r="AG50" s="61"/>
      <c r="AH50" s="69"/>
      <c r="AI50" s="70"/>
      <c r="AJ50" s="64"/>
      <c r="AK50" s="64"/>
      <c r="AL50" s="64"/>
      <c r="AM50" s="64"/>
      <c r="AN50" s="64"/>
    </row>
    <row r="51" spans="2:40" ht="24.5" thickTop="1" thickBot="1" x14ac:dyDescent="0.55000000000000004">
      <c r="B51" t="s">
        <v>1018</v>
      </c>
      <c r="C51" s="51" t="s">
        <v>1119</v>
      </c>
      <c r="D51" s="52" t="s">
        <v>1110</v>
      </c>
      <c r="E51" s="52" t="s">
        <v>1016</v>
      </c>
      <c r="F51" s="53" t="s">
        <v>1053</v>
      </c>
      <c r="G51" s="53" t="s">
        <v>1016</v>
      </c>
      <c r="H51" s="52" t="s">
        <v>1110</v>
      </c>
      <c r="I51" s="52" t="s">
        <v>1016</v>
      </c>
      <c r="J51" s="54"/>
      <c r="K51" s="54"/>
      <c r="L51" s="55" t="str">
        <f t="shared" ref="L51:L59" si="80">IF(C51="","",_xlfn.CONCAT("            { line: ","""",C51,", ",M51:AN51,""", sC: ","""",B51,"""},"))</f>
        <v xml:space="preserve">            { line: "Bendito el que viene,, (Re,m,15)(Sol,m,250)(Re,m,350)", sC: "tc"},</v>
      </c>
      <c r="M51" s="56" t="str">
        <f t="shared" si="58"/>
        <v>(</v>
      </c>
      <c r="N51" s="57" t="str">
        <f t="shared" si="2"/>
        <v>Re</v>
      </c>
      <c r="O51" s="58" t="str">
        <f t="shared" si="59"/>
        <v>,</v>
      </c>
      <c r="P51" s="59" t="str">
        <f t="shared" si="4"/>
        <v>m</v>
      </c>
      <c r="Q51" s="60" t="str">
        <f t="shared" si="60"/>
        <v>,</v>
      </c>
      <c r="R51" s="61">
        <f t="shared" si="61"/>
        <v>15</v>
      </c>
      <c r="S51" s="56" t="str">
        <f t="shared" si="62"/>
        <v>)</v>
      </c>
      <c r="T51" s="62" t="str">
        <f t="shared" si="63"/>
        <v>(</v>
      </c>
      <c r="U51" s="63" t="str">
        <f t="shared" si="9"/>
        <v>Sol</v>
      </c>
      <c r="V51" s="64" t="str">
        <f t="shared" si="64"/>
        <v>,</v>
      </c>
      <c r="W51" s="65" t="str">
        <f t="shared" si="11"/>
        <v>m</v>
      </c>
      <c r="X51" s="64" t="str">
        <f t="shared" si="65"/>
        <v>,</v>
      </c>
      <c r="Y51" s="64">
        <f t="shared" si="66"/>
        <v>250</v>
      </c>
      <c r="Z51" s="56" t="str">
        <f t="shared" si="67"/>
        <v>)</v>
      </c>
      <c r="AA51" s="66" t="str">
        <f t="shared" si="68"/>
        <v>(</v>
      </c>
      <c r="AB51" s="57" t="str">
        <f t="shared" si="16"/>
        <v>Re</v>
      </c>
      <c r="AC51" s="67" t="str">
        <f t="shared" si="69"/>
        <v>,</v>
      </c>
      <c r="AD51" s="59" t="str">
        <f t="shared" si="70"/>
        <v>m</v>
      </c>
      <c r="AE51" s="68" t="str">
        <f t="shared" si="71"/>
        <v>,</v>
      </c>
      <c r="AF51" s="61">
        <f t="shared" si="72"/>
        <v>350</v>
      </c>
      <c r="AG51" s="61" t="str">
        <f t="shared" si="73"/>
        <v>)</v>
      </c>
      <c r="AH51" s="69" t="str">
        <f t="shared" si="74"/>
        <v/>
      </c>
      <c r="AI51" s="70" t="str">
        <f t="shared" si="23"/>
        <v/>
      </c>
      <c r="AJ51" s="64" t="str">
        <f t="shared" si="75"/>
        <v/>
      </c>
      <c r="AK51" s="64" t="str">
        <f t="shared" si="76"/>
        <v/>
      </c>
      <c r="AL51" s="64" t="str">
        <f t="shared" si="77"/>
        <v/>
      </c>
      <c r="AM51" s="64" t="str">
        <f t="shared" si="78"/>
        <v/>
      </c>
      <c r="AN51" s="64" t="str">
        <f t="shared" si="79"/>
        <v/>
      </c>
    </row>
    <row r="52" spans="2:40" ht="24.5" thickTop="1" thickBot="1" x14ac:dyDescent="0.55000000000000004">
      <c r="C52" s="51" t="s">
        <v>1089</v>
      </c>
      <c r="D52" s="52" t="s">
        <v>1053</v>
      </c>
      <c r="E52" s="52" t="s">
        <v>1016</v>
      </c>
      <c r="F52" s="53" t="s">
        <v>1110</v>
      </c>
      <c r="G52" s="53" t="s">
        <v>1016</v>
      </c>
      <c r="H52" s="52"/>
      <c r="I52" s="52"/>
      <c r="J52" s="54"/>
      <c r="K52" s="54"/>
      <c r="L52" s="55" t="str">
        <f t="shared" si="80"/>
        <v xml:space="preserve">            { line: "en el nombre del Señor., (Sol,m,15)(Re,m,250)", sC: ""},</v>
      </c>
      <c r="M52" s="56" t="str">
        <f t="shared" si="58"/>
        <v>(</v>
      </c>
      <c r="N52" s="57" t="str">
        <f t="shared" si="2"/>
        <v>Sol</v>
      </c>
      <c r="O52" s="58" t="str">
        <f t="shared" si="59"/>
        <v>,</v>
      </c>
      <c r="P52" s="59" t="str">
        <f t="shared" si="4"/>
        <v>m</v>
      </c>
      <c r="Q52" s="60" t="str">
        <f t="shared" si="60"/>
        <v>,</v>
      </c>
      <c r="R52" s="61">
        <f t="shared" si="61"/>
        <v>15</v>
      </c>
      <c r="S52" s="56" t="str">
        <f t="shared" si="62"/>
        <v>)</v>
      </c>
      <c r="T52" s="62" t="str">
        <f t="shared" si="63"/>
        <v>(</v>
      </c>
      <c r="U52" s="63" t="str">
        <f t="shared" si="9"/>
        <v>Re</v>
      </c>
      <c r="V52" s="64" t="str">
        <f t="shared" si="64"/>
        <v>,</v>
      </c>
      <c r="W52" s="65" t="str">
        <f t="shared" si="11"/>
        <v>m</v>
      </c>
      <c r="X52" s="64" t="str">
        <f t="shared" si="65"/>
        <v>,</v>
      </c>
      <c r="Y52" s="64">
        <f t="shared" si="66"/>
        <v>250</v>
      </c>
      <c r="Z52" s="56" t="str">
        <f t="shared" si="67"/>
        <v>)</v>
      </c>
      <c r="AA52" s="66" t="str">
        <f t="shared" si="68"/>
        <v/>
      </c>
      <c r="AB52" s="57" t="str">
        <f t="shared" si="16"/>
        <v/>
      </c>
      <c r="AC52" s="67" t="str">
        <f t="shared" si="69"/>
        <v/>
      </c>
      <c r="AD52" s="59" t="str">
        <f t="shared" si="70"/>
        <v/>
      </c>
      <c r="AE52" s="68" t="str">
        <f t="shared" si="71"/>
        <v/>
      </c>
      <c r="AF52" s="61" t="str">
        <f t="shared" si="72"/>
        <v/>
      </c>
      <c r="AG52" s="61" t="str">
        <f t="shared" si="73"/>
        <v/>
      </c>
      <c r="AH52" s="69" t="str">
        <f t="shared" si="74"/>
        <v/>
      </c>
      <c r="AI52" s="70" t="str">
        <f t="shared" si="23"/>
        <v/>
      </c>
      <c r="AJ52" s="64" t="str">
        <f t="shared" si="75"/>
        <v/>
      </c>
      <c r="AK52" s="64" t="str">
        <f t="shared" si="76"/>
        <v/>
      </c>
      <c r="AL52" s="64" t="str">
        <f t="shared" si="77"/>
        <v/>
      </c>
      <c r="AM52" s="64" t="str">
        <f t="shared" si="78"/>
        <v/>
      </c>
      <c r="AN52" s="64" t="str">
        <f t="shared" si="79"/>
        <v/>
      </c>
    </row>
    <row r="53" spans="2:40" ht="24.5" thickTop="1" thickBot="1" x14ac:dyDescent="0.55000000000000004">
      <c r="B53" t="s">
        <v>1001</v>
      </c>
      <c r="C53" s="51" t="s">
        <v>1120</v>
      </c>
      <c r="D53" s="52" t="s">
        <v>1110</v>
      </c>
      <c r="E53" s="52" t="s">
        <v>1016</v>
      </c>
      <c r="F53" s="53" t="s">
        <v>1053</v>
      </c>
      <c r="G53" s="53" t="s">
        <v>1016</v>
      </c>
      <c r="H53" s="52" t="s">
        <v>1110</v>
      </c>
      <c r="I53" s="52" t="s">
        <v>1016</v>
      </c>
      <c r="J53" s="54"/>
      <c r="K53" s="54"/>
      <c r="L53" s="78" t="str">
        <f t="shared" si="80"/>
        <v xml:space="preserve">            { line: "A BENDITO EL QUE VIENE,, (Re,m,15)(Sol,m,250)(Re,m,350)", sC: "ta as"},</v>
      </c>
      <c r="M53" s="56" t="str">
        <f t="shared" si="58"/>
        <v>(</v>
      </c>
      <c r="N53" s="57" t="str">
        <f t="shared" si="2"/>
        <v>Re</v>
      </c>
      <c r="O53" s="58" t="str">
        <f t="shared" si="59"/>
        <v>,</v>
      </c>
      <c r="P53" s="59" t="str">
        <f t="shared" si="4"/>
        <v>m</v>
      </c>
      <c r="Q53" s="60" t="str">
        <f t="shared" si="60"/>
        <v>,</v>
      </c>
      <c r="R53" s="61">
        <f t="shared" si="61"/>
        <v>15</v>
      </c>
      <c r="S53" s="56" t="str">
        <f t="shared" si="62"/>
        <v>)</v>
      </c>
      <c r="T53" s="62" t="str">
        <f t="shared" si="63"/>
        <v>(</v>
      </c>
      <c r="U53" s="63" t="str">
        <f t="shared" si="9"/>
        <v>Sol</v>
      </c>
      <c r="V53" s="64" t="str">
        <f t="shared" si="64"/>
        <v>,</v>
      </c>
      <c r="W53" s="65" t="str">
        <f t="shared" si="11"/>
        <v>m</v>
      </c>
      <c r="X53" s="64" t="str">
        <f t="shared" si="65"/>
        <v>,</v>
      </c>
      <c r="Y53" s="64">
        <f t="shared" si="66"/>
        <v>250</v>
      </c>
      <c r="Z53" s="56" t="str">
        <f t="shared" si="67"/>
        <v>)</v>
      </c>
      <c r="AA53" s="66" t="str">
        <f t="shared" si="68"/>
        <v>(</v>
      </c>
      <c r="AB53" s="57" t="str">
        <f t="shared" si="16"/>
        <v>Re</v>
      </c>
      <c r="AC53" s="67" t="str">
        <f t="shared" si="69"/>
        <v>,</v>
      </c>
      <c r="AD53" s="59" t="str">
        <f t="shared" si="70"/>
        <v>m</v>
      </c>
      <c r="AE53" s="68" t="str">
        <f t="shared" si="71"/>
        <v>,</v>
      </c>
      <c r="AF53" s="61">
        <f t="shared" si="72"/>
        <v>350</v>
      </c>
      <c r="AG53" s="61" t="str">
        <f t="shared" si="73"/>
        <v>)</v>
      </c>
      <c r="AH53" s="69" t="str">
        <f t="shared" si="74"/>
        <v/>
      </c>
      <c r="AI53" s="70" t="str">
        <f t="shared" si="23"/>
        <v/>
      </c>
      <c r="AJ53" s="64" t="str">
        <f t="shared" si="75"/>
        <v/>
      </c>
      <c r="AK53" s="64" t="str">
        <f t="shared" si="76"/>
        <v/>
      </c>
      <c r="AL53" s="64" t="str">
        <f t="shared" si="77"/>
        <v/>
      </c>
      <c r="AM53" s="64" t="str">
        <f t="shared" si="78"/>
        <v/>
      </c>
      <c r="AN53" s="64" t="str">
        <f t="shared" si="79"/>
        <v/>
      </c>
    </row>
    <row r="54" spans="2:40" ht="24.5" thickTop="1" thickBot="1" x14ac:dyDescent="0.55000000000000004">
      <c r="B54" t="s">
        <v>1003</v>
      </c>
      <c r="C54" s="51" t="s">
        <v>1091</v>
      </c>
      <c r="D54" s="52" t="s">
        <v>1053</v>
      </c>
      <c r="E54" s="52" t="s">
        <v>1016</v>
      </c>
      <c r="F54" s="53" t="s">
        <v>1110</v>
      </c>
      <c r="G54" s="53" t="s">
        <v>1016</v>
      </c>
      <c r="H54" s="52"/>
      <c r="I54" s="52"/>
      <c r="J54" s="54"/>
      <c r="K54" s="54"/>
      <c r="L54" s="78" t="str">
        <f t="shared" si="80"/>
        <v xml:space="preserve">            { line: "EN EL NOMBRE DEL SEÑOR., (Sol,m,15)(Re,m,250)", sC: "as"},</v>
      </c>
      <c r="M54" s="56" t="str">
        <f t="shared" si="58"/>
        <v>(</v>
      </c>
      <c r="N54" s="57" t="str">
        <f t="shared" si="2"/>
        <v>Sol</v>
      </c>
      <c r="O54" s="58" t="str">
        <f t="shared" si="59"/>
        <v>,</v>
      </c>
      <c r="P54" s="59" t="str">
        <f t="shared" si="4"/>
        <v>m</v>
      </c>
      <c r="Q54" s="60" t="str">
        <f t="shared" si="60"/>
        <v>,</v>
      </c>
      <c r="R54" s="61">
        <f t="shared" si="61"/>
        <v>15</v>
      </c>
      <c r="S54" s="56" t="str">
        <f t="shared" si="62"/>
        <v>)</v>
      </c>
      <c r="T54" s="62" t="str">
        <f t="shared" si="63"/>
        <v>(</v>
      </c>
      <c r="U54" s="63" t="str">
        <f t="shared" si="9"/>
        <v>Re</v>
      </c>
      <c r="V54" s="64" t="str">
        <f t="shared" si="64"/>
        <v>,</v>
      </c>
      <c r="W54" s="65" t="str">
        <f t="shared" si="11"/>
        <v>m</v>
      </c>
      <c r="X54" s="64" t="str">
        <f t="shared" si="65"/>
        <v>,</v>
      </c>
      <c r="Y54" s="64">
        <f t="shared" si="66"/>
        <v>250</v>
      </c>
      <c r="Z54" s="56" t="str">
        <f t="shared" si="67"/>
        <v>)</v>
      </c>
      <c r="AA54" s="66" t="str">
        <f t="shared" si="68"/>
        <v/>
      </c>
      <c r="AB54" s="57" t="str">
        <f t="shared" si="16"/>
        <v/>
      </c>
      <c r="AC54" s="67" t="str">
        <f t="shared" si="69"/>
        <v/>
      </c>
      <c r="AD54" s="59" t="str">
        <f t="shared" si="70"/>
        <v/>
      </c>
      <c r="AE54" s="68" t="str">
        <f t="shared" si="71"/>
        <v/>
      </c>
      <c r="AF54" s="61" t="str">
        <f t="shared" si="72"/>
        <v/>
      </c>
      <c r="AG54" s="61" t="str">
        <f t="shared" si="73"/>
        <v/>
      </c>
      <c r="AH54" s="69" t="str">
        <f t="shared" si="74"/>
        <v/>
      </c>
      <c r="AI54" s="70" t="str">
        <f t="shared" si="23"/>
        <v/>
      </c>
      <c r="AJ54" s="64" t="str">
        <f t="shared" si="75"/>
        <v/>
      </c>
      <c r="AK54" s="64" t="str">
        <f t="shared" si="76"/>
        <v/>
      </c>
      <c r="AL54" s="64" t="str">
        <f t="shared" si="77"/>
        <v/>
      </c>
      <c r="AM54" s="64" t="str">
        <f t="shared" si="78"/>
        <v/>
      </c>
      <c r="AN54" s="64" t="str">
        <f t="shared" si="79"/>
        <v/>
      </c>
    </row>
    <row r="55" spans="2:40" ht="26.5" thickTop="1" thickBot="1" x14ac:dyDescent="0.55000000000000004">
      <c r="C55" s="73"/>
      <c r="D55" s="74"/>
      <c r="E55" s="74"/>
      <c r="F55" s="74"/>
      <c r="G55" s="74"/>
      <c r="H55" s="74"/>
      <c r="I55" s="74"/>
      <c r="J55" s="74"/>
      <c r="K55" s="74"/>
      <c r="L55" s="75" t="s">
        <v>997</v>
      </c>
      <c r="M55" s="56"/>
      <c r="N55" s="57"/>
      <c r="O55" s="58"/>
      <c r="P55" s="59"/>
      <c r="Q55" s="60"/>
      <c r="R55" s="61"/>
      <c r="S55" s="56"/>
      <c r="T55" s="62"/>
      <c r="U55" s="63"/>
      <c r="V55" s="64"/>
      <c r="W55" s="65"/>
      <c r="X55" s="64"/>
      <c r="Y55" s="64"/>
      <c r="Z55" s="56"/>
      <c r="AA55" s="66"/>
      <c r="AB55" s="57"/>
      <c r="AC55" s="67"/>
      <c r="AD55" s="59"/>
      <c r="AE55" s="68"/>
      <c r="AF55" s="61"/>
      <c r="AG55" s="61"/>
      <c r="AH55" s="69"/>
      <c r="AI55" s="70"/>
      <c r="AJ55" s="64"/>
      <c r="AK55" s="64"/>
      <c r="AL55" s="64"/>
      <c r="AM55" s="64"/>
      <c r="AN55" s="64"/>
    </row>
    <row r="56" spans="2:40" ht="24.5" thickTop="1" thickBot="1" x14ac:dyDescent="0.55000000000000004">
      <c r="B56" t="s">
        <v>1018</v>
      </c>
      <c r="C56" s="51" t="s">
        <v>1114</v>
      </c>
      <c r="D56" s="52" t="s">
        <v>1053</v>
      </c>
      <c r="E56" s="52" t="s">
        <v>1016</v>
      </c>
      <c r="F56" s="53" t="s">
        <v>1110</v>
      </c>
      <c r="G56" s="53" t="s">
        <v>1016</v>
      </c>
      <c r="H56" s="52"/>
      <c r="I56" s="52"/>
      <c r="J56" s="54"/>
      <c r="K56" s="54"/>
      <c r="L56" s="78" t="str">
        <f t="shared" si="80"/>
        <v xml:space="preserve">            { line: "Hosanna en el cielo,, (Sol,m,15)(Re,m,250)", sC: "tc"},</v>
      </c>
      <c r="M56" s="56" t="str">
        <f t="shared" si="58"/>
        <v>(</v>
      </c>
      <c r="N56" s="57" t="str">
        <f t="shared" si="2"/>
        <v>Sol</v>
      </c>
      <c r="O56" s="58" t="str">
        <f t="shared" si="59"/>
        <v>,</v>
      </c>
      <c r="P56" s="59" t="str">
        <f t="shared" si="4"/>
        <v>m</v>
      </c>
      <c r="Q56" s="60" t="str">
        <f t="shared" si="60"/>
        <v>,</v>
      </c>
      <c r="R56" s="61">
        <f t="shared" si="61"/>
        <v>15</v>
      </c>
      <c r="S56" s="56" t="str">
        <f t="shared" si="62"/>
        <v>)</v>
      </c>
      <c r="T56" s="62" t="str">
        <f t="shared" si="63"/>
        <v>(</v>
      </c>
      <c r="U56" s="63" t="str">
        <f t="shared" si="9"/>
        <v>Re</v>
      </c>
      <c r="V56" s="64" t="str">
        <f t="shared" si="64"/>
        <v>,</v>
      </c>
      <c r="W56" s="65" t="str">
        <f t="shared" si="11"/>
        <v>m</v>
      </c>
      <c r="X56" s="64" t="str">
        <f t="shared" si="65"/>
        <v>,</v>
      </c>
      <c r="Y56" s="64">
        <f t="shared" si="66"/>
        <v>250</v>
      </c>
      <c r="Z56" s="56" t="str">
        <f t="shared" si="67"/>
        <v>)</v>
      </c>
      <c r="AA56" s="66" t="str">
        <f t="shared" si="68"/>
        <v/>
      </c>
      <c r="AB56" s="57" t="str">
        <f t="shared" si="16"/>
        <v/>
      </c>
      <c r="AC56" s="67" t="str">
        <f t="shared" si="69"/>
        <v/>
      </c>
      <c r="AD56" s="59" t="str">
        <f t="shared" si="70"/>
        <v/>
      </c>
      <c r="AE56" s="68" t="str">
        <f t="shared" si="71"/>
        <v/>
      </c>
      <c r="AF56" s="61" t="str">
        <f t="shared" si="72"/>
        <v/>
      </c>
      <c r="AG56" s="61" t="str">
        <f t="shared" si="73"/>
        <v/>
      </c>
      <c r="AH56" s="69" t="str">
        <f t="shared" si="74"/>
        <v/>
      </c>
      <c r="AI56" s="70" t="str">
        <f t="shared" si="23"/>
        <v/>
      </c>
      <c r="AJ56" s="64" t="str">
        <f t="shared" si="75"/>
        <v/>
      </c>
      <c r="AK56" s="64" t="str">
        <f t="shared" si="76"/>
        <v/>
      </c>
      <c r="AL56" s="64" t="str">
        <f t="shared" si="77"/>
        <v/>
      </c>
      <c r="AM56" s="64" t="str">
        <f t="shared" si="78"/>
        <v/>
      </c>
      <c r="AN56" s="64" t="str">
        <f t="shared" si="79"/>
        <v/>
      </c>
    </row>
    <row r="57" spans="2:40" ht="24.5" thickTop="1" thickBot="1" x14ac:dyDescent="0.55000000000000004">
      <c r="C57" s="51" t="s">
        <v>1115</v>
      </c>
      <c r="D57" s="52" t="s">
        <v>1053</v>
      </c>
      <c r="E57" s="52" t="s">
        <v>1016</v>
      </c>
      <c r="F57" s="53" t="s">
        <v>1110</v>
      </c>
      <c r="G57" s="53" t="s">
        <v>1016</v>
      </c>
      <c r="H57" s="52"/>
      <c r="I57" s="52"/>
      <c r="J57" s="54"/>
      <c r="K57" s="54"/>
      <c r="L57" s="55" t="str">
        <f t="shared" si="80"/>
        <v xml:space="preserve">            { line: "hosanna., (Sol,m,15)(Re,m,250)", sC: ""},</v>
      </c>
      <c r="M57" s="56" t="str">
        <f t="shared" si="58"/>
        <v>(</v>
      </c>
      <c r="N57" s="57" t="str">
        <f t="shared" si="2"/>
        <v>Sol</v>
      </c>
      <c r="O57" s="58" t="str">
        <f t="shared" si="59"/>
        <v>,</v>
      </c>
      <c r="P57" s="59" t="str">
        <f t="shared" si="4"/>
        <v>m</v>
      </c>
      <c r="Q57" s="60" t="str">
        <f t="shared" si="60"/>
        <v>,</v>
      </c>
      <c r="R57" s="61">
        <f t="shared" si="61"/>
        <v>15</v>
      </c>
      <c r="S57" s="56" t="str">
        <f t="shared" si="62"/>
        <v>)</v>
      </c>
      <c r="T57" s="62" t="str">
        <f t="shared" si="63"/>
        <v>(</v>
      </c>
      <c r="U57" s="63" t="str">
        <f t="shared" si="9"/>
        <v>Re</v>
      </c>
      <c r="V57" s="64" t="str">
        <f t="shared" si="64"/>
        <v>,</v>
      </c>
      <c r="W57" s="65" t="str">
        <f t="shared" si="11"/>
        <v>m</v>
      </c>
      <c r="X57" s="64" t="str">
        <f t="shared" si="65"/>
        <v>,</v>
      </c>
      <c r="Y57" s="64">
        <f t="shared" si="66"/>
        <v>250</v>
      </c>
      <c r="Z57" s="56" t="str">
        <f t="shared" si="67"/>
        <v>)</v>
      </c>
      <c r="AA57" s="66" t="str">
        <f t="shared" si="68"/>
        <v/>
      </c>
      <c r="AB57" s="57" t="str">
        <f t="shared" si="16"/>
        <v/>
      </c>
      <c r="AC57" s="67" t="str">
        <f t="shared" si="69"/>
        <v/>
      </c>
      <c r="AD57" s="59" t="str">
        <f t="shared" si="70"/>
        <v/>
      </c>
      <c r="AE57" s="68" t="str">
        <f t="shared" si="71"/>
        <v/>
      </c>
      <c r="AF57" s="61" t="str">
        <f t="shared" si="72"/>
        <v/>
      </c>
      <c r="AG57" s="61" t="str">
        <f t="shared" si="73"/>
        <v/>
      </c>
      <c r="AH57" s="69" t="str">
        <f t="shared" si="74"/>
        <v/>
      </c>
      <c r="AI57" s="70" t="str">
        <f t="shared" si="23"/>
        <v/>
      </c>
      <c r="AJ57" s="64" t="str">
        <f t="shared" si="75"/>
        <v/>
      </c>
      <c r="AK57" s="64" t="str">
        <f t="shared" si="76"/>
        <v/>
      </c>
      <c r="AL57" s="64" t="str">
        <f t="shared" si="77"/>
        <v/>
      </c>
      <c r="AM57" s="64" t="str">
        <f t="shared" si="78"/>
        <v/>
      </c>
      <c r="AN57" s="64" t="str">
        <f t="shared" si="79"/>
        <v/>
      </c>
    </row>
    <row r="58" spans="2:40" ht="24.5" thickTop="1" thickBot="1" x14ac:dyDescent="0.55000000000000004">
      <c r="B58" t="s">
        <v>1001</v>
      </c>
      <c r="C58" s="51" t="s">
        <v>1116</v>
      </c>
      <c r="D58" s="52" t="s">
        <v>1053</v>
      </c>
      <c r="E58" s="52" t="s">
        <v>1016</v>
      </c>
      <c r="F58" s="53" t="s">
        <v>1110</v>
      </c>
      <c r="G58" s="53" t="s">
        <v>1016</v>
      </c>
      <c r="H58" s="52"/>
      <c r="I58" s="52"/>
      <c r="J58" s="54"/>
      <c r="K58" s="54"/>
      <c r="L58" s="55" t="str">
        <f t="shared" si="80"/>
        <v xml:space="preserve">            { line: "HOSANNA EN EL CIELO,, (Sol,m,15)(Re,m,250)", sC: "ta as"},</v>
      </c>
      <c r="M58" s="56" t="str">
        <f t="shared" si="58"/>
        <v>(</v>
      </c>
      <c r="N58" s="57" t="str">
        <f t="shared" si="2"/>
        <v>Sol</v>
      </c>
      <c r="O58" s="58" t="str">
        <f t="shared" si="59"/>
        <v>,</v>
      </c>
      <c r="P58" s="59" t="str">
        <f t="shared" si="4"/>
        <v>m</v>
      </c>
      <c r="Q58" s="60" t="str">
        <f t="shared" si="60"/>
        <v>,</v>
      </c>
      <c r="R58" s="61">
        <f t="shared" si="61"/>
        <v>15</v>
      </c>
      <c r="S58" s="56" t="str">
        <f t="shared" si="62"/>
        <v>)</v>
      </c>
      <c r="T58" s="62" t="str">
        <f t="shared" si="63"/>
        <v>(</v>
      </c>
      <c r="U58" s="63" t="str">
        <f t="shared" si="9"/>
        <v>Re</v>
      </c>
      <c r="V58" s="64" t="str">
        <f t="shared" si="64"/>
        <v>,</v>
      </c>
      <c r="W58" s="65" t="str">
        <f t="shared" si="11"/>
        <v>m</v>
      </c>
      <c r="X58" s="64" t="str">
        <f t="shared" si="65"/>
        <v>,</v>
      </c>
      <c r="Y58" s="64">
        <f t="shared" si="66"/>
        <v>250</v>
      </c>
      <c r="Z58" s="56" t="str">
        <f t="shared" si="67"/>
        <v>)</v>
      </c>
      <c r="AA58" s="66" t="str">
        <f t="shared" si="68"/>
        <v/>
      </c>
      <c r="AB58" s="57" t="str">
        <f t="shared" si="16"/>
        <v/>
      </c>
      <c r="AC58" s="67" t="str">
        <f t="shared" si="69"/>
        <v/>
      </c>
      <c r="AD58" s="59" t="str">
        <f t="shared" si="70"/>
        <v/>
      </c>
      <c r="AE58" s="68" t="str">
        <f t="shared" si="71"/>
        <v/>
      </c>
      <c r="AF58" s="61" t="str">
        <f t="shared" si="72"/>
        <v/>
      </c>
      <c r="AG58" s="61" t="str">
        <f t="shared" si="73"/>
        <v/>
      </c>
      <c r="AH58" s="69" t="str">
        <f t="shared" si="74"/>
        <v/>
      </c>
      <c r="AI58" s="70" t="str">
        <f t="shared" si="23"/>
        <v/>
      </c>
      <c r="AJ58" s="64" t="str">
        <f t="shared" si="75"/>
        <v/>
      </c>
      <c r="AK58" s="64" t="str">
        <f t="shared" si="76"/>
        <v/>
      </c>
      <c r="AL58" s="64" t="str">
        <f t="shared" si="77"/>
        <v/>
      </c>
      <c r="AM58" s="64" t="str">
        <f t="shared" si="78"/>
        <v/>
      </c>
      <c r="AN58" s="64" t="str">
        <f t="shared" si="79"/>
        <v/>
      </c>
    </row>
    <row r="59" spans="2:40" ht="24.5" thickTop="1" thickBot="1" x14ac:dyDescent="0.55000000000000004">
      <c r="B59" t="s">
        <v>1003</v>
      </c>
      <c r="C59" s="51" t="s">
        <v>1117</v>
      </c>
      <c r="D59" s="52" t="s">
        <v>1053</v>
      </c>
      <c r="E59" s="52" t="s">
        <v>1016</v>
      </c>
      <c r="F59" s="53" t="s">
        <v>1110</v>
      </c>
      <c r="G59" s="53" t="s">
        <v>1016</v>
      </c>
      <c r="H59" s="52"/>
      <c r="I59" s="52"/>
      <c r="J59" s="54"/>
      <c r="K59" s="54"/>
      <c r="L59" s="55" t="str">
        <f t="shared" si="80"/>
        <v xml:space="preserve">            { line: "HOSANNA., (Sol,m,15)(Re,m,250)", sC: "as"},</v>
      </c>
      <c r="M59" s="56" t="str">
        <f t="shared" si="58"/>
        <v>(</v>
      </c>
      <c r="N59" s="57" t="str">
        <f t="shared" si="2"/>
        <v>Sol</v>
      </c>
      <c r="O59" s="58" t="str">
        <f t="shared" si="59"/>
        <v>,</v>
      </c>
      <c r="P59" s="59" t="str">
        <f t="shared" si="4"/>
        <v>m</v>
      </c>
      <c r="Q59" s="60" t="str">
        <f t="shared" si="60"/>
        <v>,</v>
      </c>
      <c r="R59" s="61">
        <f t="shared" si="61"/>
        <v>15</v>
      </c>
      <c r="S59" s="56" t="str">
        <f t="shared" si="62"/>
        <v>)</v>
      </c>
      <c r="T59" s="62" t="str">
        <f t="shared" si="63"/>
        <v>(</v>
      </c>
      <c r="U59" s="63" t="str">
        <f t="shared" si="9"/>
        <v>Re</v>
      </c>
      <c r="V59" s="64" t="str">
        <f t="shared" si="64"/>
        <v>,</v>
      </c>
      <c r="W59" s="65" t="str">
        <f t="shared" si="11"/>
        <v>m</v>
      </c>
      <c r="X59" s="64" t="str">
        <f t="shared" si="65"/>
        <v>,</v>
      </c>
      <c r="Y59" s="64">
        <f t="shared" si="66"/>
        <v>250</v>
      </c>
      <c r="Z59" s="56" t="str">
        <f t="shared" si="67"/>
        <v>)</v>
      </c>
      <c r="AA59" s="66" t="str">
        <f t="shared" si="68"/>
        <v/>
      </c>
      <c r="AB59" s="57" t="str">
        <f t="shared" si="16"/>
        <v/>
      </c>
      <c r="AC59" s="67" t="str">
        <f t="shared" si="69"/>
        <v/>
      </c>
      <c r="AD59" s="59" t="str">
        <f t="shared" si="70"/>
        <v/>
      </c>
      <c r="AE59" s="68" t="str">
        <f t="shared" si="71"/>
        <v/>
      </c>
      <c r="AF59" s="61" t="str">
        <f t="shared" si="72"/>
        <v/>
      </c>
      <c r="AG59" s="61" t="str">
        <f t="shared" si="73"/>
        <v/>
      </c>
      <c r="AH59" s="69" t="str">
        <f t="shared" si="74"/>
        <v/>
      </c>
      <c r="AI59" s="70" t="str">
        <f t="shared" si="23"/>
        <v/>
      </c>
      <c r="AJ59" s="64" t="str">
        <f t="shared" si="75"/>
        <v/>
      </c>
      <c r="AK59" s="64" t="str">
        <f t="shared" si="76"/>
        <v/>
      </c>
      <c r="AL59" s="64" t="str">
        <f t="shared" si="77"/>
        <v/>
      </c>
      <c r="AM59" s="64" t="str">
        <f t="shared" si="78"/>
        <v/>
      </c>
      <c r="AN59" s="64" t="str">
        <f t="shared" si="79"/>
        <v/>
      </c>
    </row>
    <row r="60" spans="2:40" ht="26.5" thickTop="1" thickBot="1" x14ac:dyDescent="0.55000000000000004">
      <c r="C60" s="73"/>
      <c r="D60" s="74"/>
      <c r="E60" s="74"/>
      <c r="F60" s="74"/>
      <c r="G60" s="74"/>
      <c r="H60" s="74"/>
      <c r="I60" s="74"/>
      <c r="J60" s="74"/>
      <c r="K60" s="74"/>
      <c r="L60" s="75" t="s">
        <v>997</v>
      </c>
      <c r="M60" s="56"/>
      <c r="N60" s="57"/>
      <c r="O60" s="58"/>
      <c r="P60" s="59"/>
      <c r="Q60" s="60"/>
      <c r="R60" s="61"/>
      <c r="S60" s="56"/>
      <c r="T60" s="62"/>
      <c r="U60" s="63"/>
      <c r="V60" s="64"/>
      <c r="W60" s="65"/>
      <c r="X60" s="64"/>
      <c r="Y60" s="64"/>
      <c r="Z60" s="56"/>
      <c r="AA60" s="66"/>
      <c r="AB60" s="57"/>
      <c r="AC60" s="67"/>
      <c r="AD60" s="59"/>
      <c r="AE60" s="68"/>
      <c r="AF60" s="61"/>
      <c r="AG60" s="61"/>
      <c r="AH60" s="69"/>
      <c r="AI60" s="70"/>
      <c r="AJ60" s="64"/>
      <c r="AK60" s="64"/>
      <c r="AL60" s="64"/>
      <c r="AM60" s="64"/>
      <c r="AN60" s="64"/>
    </row>
    <row r="61" spans="2:40" ht="24.5" thickTop="1" thickBot="1" x14ac:dyDescent="0.55000000000000004">
      <c r="C61" s="79" t="s">
        <v>999</v>
      </c>
      <c r="D61" s="80"/>
      <c r="E61" s="80"/>
      <c r="F61" s="80"/>
      <c r="G61" s="80"/>
      <c r="H61" s="80"/>
      <c r="I61" s="80"/>
      <c r="J61" s="80"/>
      <c r="K61" s="80"/>
      <c r="L61" s="81" t="s">
        <v>1000</v>
      </c>
      <c r="M61" s="56" t="str">
        <f t="shared" ref="M61:M64" si="81">IF(N61="","","(")</f>
        <v/>
      </c>
      <c r="N61" s="57" t="str">
        <f t="shared" ref="N61:N64" si="82">IF(D61="","",D61)</f>
        <v/>
      </c>
      <c r="O61" s="58" t="str">
        <f t="shared" ref="O61:O64" si="83">IF(N61="","",",")</f>
        <v/>
      </c>
      <c r="P61" s="59" t="str">
        <f t="shared" ref="P61:P64" si="84">IF(E61="","",E61)</f>
        <v/>
      </c>
      <c r="Q61" s="60" t="str">
        <f t="shared" ref="Q61:Q64" si="85">IF(N61="","",",")</f>
        <v/>
      </c>
      <c r="R61" s="61" t="str">
        <f t="shared" ref="R61:R64" si="86">IF(N61="","",15)</f>
        <v/>
      </c>
      <c r="S61" s="56" t="str">
        <f t="shared" ref="S61:S64" si="87">IF(N61="","",")")</f>
        <v/>
      </c>
      <c r="T61" s="62" t="str">
        <f t="shared" ref="T61:T64" si="88">IF(U61="","","(")</f>
        <v/>
      </c>
      <c r="U61" s="63" t="str">
        <f t="shared" ref="U61:U64" si="89">IF(F61="","",F61)</f>
        <v/>
      </c>
      <c r="V61" s="64" t="str">
        <f t="shared" ref="V61:V64" si="90">IF(U61="","",",")</f>
        <v/>
      </c>
      <c r="W61" s="65" t="str">
        <f t="shared" ref="W61:W64" si="91">IF(G61="","",G61)</f>
        <v/>
      </c>
      <c r="X61" s="64" t="str">
        <f t="shared" ref="X61:X64" si="92">IF(U61="","",",")</f>
        <v/>
      </c>
      <c r="Y61" s="64" t="str">
        <f t="shared" ref="Y61:Y64" si="93">IF(U61="","",250)</f>
        <v/>
      </c>
      <c r="Z61" s="56" t="str">
        <f t="shared" ref="Z61:Z64" si="94">IF(U61="","",")")</f>
        <v/>
      </c>
      <c r="AA61" s="66" t="str">
        <f t="shared" ref="AA61:AA64" si="95">IF(AB61="","","(")</f>
        <v/>
      </c>
      <c r="AB61" s="57" t="str">
        <f t="shared" ref="AB61:AB64" si="96">IF(H61="","",H61)</f>
        <v/>
      </c>
      <c r="AC61" s="67" t="str">
        <f t="shared" ref="AC61:AC64" si="97">IF(AB61="","",",")</f>
        <v/>
      </c>
      <c r="AD61" s="59" t="str">
        <f t="shared" ref="AD61:AD64" si="98">IF(I61="","",I61)</f>
        <v/>
      </c>
      <c r="AE61" s="68" t="str">
        <f t="shared" ref="AE61:AE64" si="99">IF(AB61="","",",")</f>
        <v/>
      </c>
      <c r="AF61" s="61" t="str">
        <f t="shared" ref="AF61:AF64" si="100">IF(AB61="","",350)</f>
        <v/>
      </c>
      <c r="AG61" s="61" t="str">
        <f t="shared" ref="AG61:AG64" si="101">IF(AB61="","",")")</f>
        <v/>
      </c>
      <c r="AH61" s="69" t="str">
        <f t="shared" ref="AH61:AH64" si="102">IF(AI61="","","(")</f>
        <v/>
      </c>
      <c r="AI61" s="70" t="str">
        <f t="shared" ref="AI61:AI64" si="103">IF(J61="","",J61)</f>
        <v/>
      </c>
      <c r="AJ61" s="64" t="str">
        <f t="shared" ref="AJ61:AJ64" si="104">IF(AI61="","",",")</f>
        <v/>
      </c>
      <c r="AK61" s="64" t="str">
        <f t="shared" ref="AK61:AK64" si="105">IF(K61="","",K61)</f>
        <v/>
      </c>
      <c r="AL61" s="64" t="str">
        <f t="shared" ref="AL61:AL64" si="106">IF(AI61="","",",")</f>
        <v/>
      </c>
      <c r="AM61" s="64" t="str">
        <f t="shared" ref="AM61:AM64" si="107">IF(AI61="","",450)</f>
        <v/>
      </c>
      <c r="AN61" s="64" t="str">
        <f t="shared" ref="AN61:AN64" si="108">IF(AI61="","",")")</f>
        <v/>
      </c>
    </row>
    <row r="62" spans="2:40" ht="24.5" thickTop="1" thickBot="1" x14ac:dyDescent="0.55000000000000004">
      <c r="B62" t="s">
        <v>1001</v>
      </c>
      <c r="C62" s="82" t="s">
        <v>1118</v>
      </c>
      <c r="D62" s="83" t="s">
        <v>1110</v>
      </c>
      <c r="E62" s="83" t="s">
        <v>1016</v>
      </c>
      <c r="F62" s="83"/>
      <c r="G62" s="83"/>
      <c r="H62" s="83"/>
      <c r="I62" s="83"/>
      <c r="J62" s="83"/>
      <c r="K62" s="83"/>
      <c r="L62" s="84" t="str">
        <f>IF(C62="","",_xlfn.CONCAT("       triggerLine: ","""",C62,", ",M62:AN62,""", sC: ","""",B62,""", lines: ["))</f>
        <v xml:space="preserve">       triggerLine: "SANTO, ES SANTO, SANTO, ES SANTO..., (Re,m,15)", sC: "ta as", lines: [</v>
      </c>
      <c r="M62" s="56" t="str">
        <f t="shared" si="81"/>
        <v>(</v>
      </c>
      <c r="N62" s="57" t="str">
        <f t="shared" si="82"/>
        <v>Re</v>
      </c>
      <c r="O62" s="58" t="str">
        <f t="shared" si="83"/>
        <v>,</v>
      </c>
      <c r="P62" s="59" t="str">
        <f t="shared" si="84"/>
        <v>m</v>
      </c>
      <c r="Q62" s="60" t="str">
        <f t="shared" si="85"/>
        <v>,</v>
      </c>
      <c r="R62" s="61">
        <f t="shared" si="86"/>
        <v>15</v>
      </c>
      <c r="S62" s="56" t="str">
        <f t="shared" si="87"/>
        <v>)</v>
      </c>
      <c r="T62" s="62" t="str">
        <f t="shared" si="88"/>
        <v/>
      </c>
      <c r="U62" s="63" t="str">
        <f t="shared" si="89"/>
        <v/>
      </c>
      <c r="V62" s="64" t="str">
        <f t="shared" si="90"/>
        <v/>
      </c>
      <c r="W62" s="65" t="str">
        <f t="shared" si="91"/>
        <v/>
      </c>
      <c r="X62" s="64" t="str">
        <f t="shared" si="92"/>
        <v/>
      </c>
      <c r="Y62" s="64" t="str">
        <f t="shared" si="93"/>
        <v/>
      </c>
      <c r="Z62" s="56" t="str">
        <f t="shared" si="94"/>
        <v/>
      </c>
      <c r="AA62" s="66" t="str">
        <f t="shared" si="95"/>
        <v/>
      </c>
      <c r="AB62" s="57" t="str">
        <f t="shared" si="96"/>
        <v/>
      </c>
      <c r="AC62" s="67" t="str">
        <f t="shared" si="97"/>
        <v/>
      </c>
      <c r="AD62" s="59" t="str">
        <f t="shared" si="98"/>
        <v/>
      </c>
      <c r="AE62" s="68" t="str">
        <f t="shared" si="99"/>
        <v/>
      </c>
      <c r="AF62" s="61" t="str">
        <f t="shared" si="100"/>
        <v/>
      </c>
      <c r="AG62" s="61" t="str">
        <f t="shared" si="101"/>
        <v/>
      </c>
      <c r="AH62" s="69" t="str">
        <f t="shared" si="102"/>
        <v/>
      </c>
      <c r="AI62" s="70" t="str">
        <f t="shared" si="103"/>
        <v/>
      </c>
      <c r="AJ62" s="64" t="str">
        <f t="shared" si="104"/>
        <v/>
      </c>
      <c r="AK62" s="64" t="str">
        <f t="shared" si="105"/>
        <v/>
      </c>
      <c r="AL62" s="64" t="str">
        <f t="shared" si="106"/>
        <v/>
      </c>
      <c r="AM62" s="64" t="str">
        <f t="shared" si="107"/>
        <v/>
      </c>
      <c r="AN62" s="64" t="str">
        <f t="shared" si="108"/>
        <v/>
      </c>
    </row>
    <row r="63" spans="2:40" ht="24.5" thickTop="1" thickBot="1" x14ac:dyDescent="0.55000000000000004">
      <c r="B63" t="s">
        <v>1003</v>
      </c>
      <c r="C63" s="85" t="s">
        <v>1109</v>
      </c>
      <c r="D63" s="86" t="s">
        <v>1048</v>
      </c>
      <c r="E63" s="86"/>
      <c r="F63" s="86"/>
      <c r="G63" s="86"/>
      <c r="H63" s="87"/>
      <c r="I63" s="87"/>
      <c r="J63" s="87"/>
      <c r="K63" s="87"/>
      <c r="L63" s="88" t="str">
        <f>IF(C63="","",_xlfn.CONCAT("            { line: ","""",C63,", ",M63:AN63,""", sC: ","""",B63,"""},"))</f>
        <v xml:space="preserve">            { line: "SANTO, ES SANTO, SANTO, ES SANTO;, (Fa,,15)", sC: "as"},</v>
      </c>
      <c r="M63" s="56" t="str">
        <f t="shared" si="81"/>
        <v>(</v>
      </c>
      <c r="N63" s="57" t="str">
        <f t="shared" si="82"/>
        <v>Fa</v>
      </c>
      <c r="O63" s="58" t="str">
        <f t="shared" si="83"/>
        <v>,</v>
      </c>
      <c r="P63" s="59" t="str">
        <f t="shared" si="84"/>
        <v/>
      </c>
      <c r="Q63" s="60" t="str">
        <f t="shared" si="85"/>
        <v>,</v>
      </c>
      <c r="R63" s="61">
        <f t="shared" si="86"/>
        <v>15</v>
      </c>
      <c r="S63" s="56" t="str">
        <f t="shared" si="87"/>
        <v>)</v>
      </c>
      <c r="T63" s="62" t="str">
        <f t="shared" si="88"/>
        <v/>
      </c>
      <c r="U63" s="63" t="str">
        <f t="shared" si="89"/>
        <v/>
      </c>
      <c r="V63" s="64" t="str">
        <f t="shared" si="90"/>
        <v/>
      </c>
      <c r="W63" s="65" t="str">
        <f t="shared" si="91"/>
        <v/>
      </c>
      <c r="X63" s="64" t="str">
        <f t="shared" si="92"/>
        <v/>
      </c>
      <c r="Y63" s="64" t="str">
        <f t="shared" si="93"/>
        <v/>
      </c>
      <c r="Z63" s="56" t="str">
        <f t="shared" si="94"/>
        <v/>
      </c>
      <c r="AA63" s="66" t="str">
        <f t="shared" si="95"/>
        <v/>
      </c>
      <c r="AB63" s="57" t="str">
        <f t="shared" si="96"/>
        <v/>
      </c>
      <c r="AC63" s="67" t="str">
        <f t="shared" si="97"/>
        <v/>
      </c>
      <c r="AD63" s="59" t="str">
        <f t="shared" si="98"/>
        <v/>
      </c>
      <c r="AE63" s="68" t="str">
        <f t="shared" si="99"/>
        <v/>
      </c>
      <c r="AF63" s="61" t="str">
        <f t="shared" si="100"/>
        <v/>
      </c>
      <c r="AG63" s="61" t="str">
        <f t="shared" si="101"/>
        <v/>
      </c>
      <c r="AH63" s="69" t="str">
        <f t="shared" si="102"/>
        <v/>
      </c>
      <c r="AI63" s="70" t="str">
        <f t="shared" si="103"/>
        <v/>
      </c>
      <c r="AJ63" s="64" t="str">
        <f t="shared" si="104"/>
        <v/>
      </c>
      <c r="AK63" s="64" t="str">
        <f t="shared" si="105"/>
        <v/>
      </c>
      <c r="AL63" s="64" t="str">
        <f t="shared" si="106"/>
        <v/>
      </c>
      <c r="AM63" s="64" t="str">
        <f t="shared" si="107"/>
        <v/>
      </c>
      <c r="AN63" s="64" t="str">
        <f t="shared" si="108"/>
        <v/>
      </c>
    </row>
    <row r="64" spans="2:40" ht="24.5" thickTop="1" thickBot="1" x14ac:dyDescent="0.55000000000000004">
      <c r="B64" t="s">
        <v>1003</v>
      </c>
      <c r="C64" s="93" t="s">
        <v>1111</v>
      </c>
      <c r="D64" s="83" t="s">
        <v>1053</v>
      </c>
      <c r="E64" s="83" t="s">
        <v>1016</v>
      </c>
      <c r="F64" s="83" t="s">
        <v>1110</v>
      </c>
      <c r="G64" s="83" t="s">
        <v>1016</v>
      </c>
      <c r="H64" s="83"/>
      <c r="I64" s="83"/>
      <c r="J64" s="83"/>
      <c r="K64" s="83"/>
      <c r="L64" s="94" t="str">
        <f>IF(C64="","",_xlfn.CONCAT("            { line: ","""",C64,", ",M64:AN64,""", sC: ","""",B64,"""},  ]},"))</f>
        <v xml:space="preserve">            { line: "SANTO, ES SANTO; YAHVEH SEBAOTH., (Sol,m,15)(Re,m,250)", sC: "as"},  ]},</v>
      </c>
      <c r="M64" s="56" t="str">
        <f t="shared" si="81"/>
        <v>(</v>
      </c>
      <c r="N64" s="57" t="str">
        <f t="shared" si="82"/>
        <v>Sol</v>
      </c>
      <c r="O64" s="58" t="str">
        <f t="shared" si="83"/>
        <v>,</v>
      </c>
      <c r="P64" s="59" t="str">
        <f t="shared" si="84"/>
        <v>m</v>
      </c>
      <c r="Q64" s="60" t="str">
        <f t="shared" si="85"/>
        <v>,</v>
      </c>
      <c r="R64" s="61">
        <f t="shared" si="86"/>
        <v>15</v>
      </c>
      <c r="S64" s="56" t="str">
        <f t="shared" si="87"/>
        <v>)</v>
      </c>
      <c r="T64" s="62" t="str">
        <f t="shared" si="88"/>
        <v>(</v>
      </c>
      <c r="U64" s="63" t="str">
        <f t="shared" si="89"/>
        <v>Re</v>
      </c>
      <c r="V64" s="64" t="str">
        <f t="shared" si="90"/>
        <v>,</v>
      </c>
      <c r="W64" s="65" t="str">
        <f t="shared" si="91"/>
        <v>m</v>
      </c>
      <c r="X64" s="64" t="str">
        <f t="shared" si="92"/>
        <v>,</v>
      </c>
      <c r="Y64" s="64">
        <f t="shared" si="93"/>
        <v>250</v>
      </c>
      <c r="Z64" s="56" t="str">
        <f t="shared" si="94"/>
        <v>)</v>
      </c>
      <c r="AA64" s="66" t="str">
        <f t="shared" si="95"/>
        <v/>
      </c>
      <c r="AB64" s="57" t="str">
        <f t="shared" si="96"/>
        <v/>
      </c>
      <c r="AC64" s="67" t="str">
        <f t="shared" si="97"/>
        <v/>
      </c>
      <c r="AD64" s="59" t="str">
        <f t="shared" si="98"/>
        <v/>
      </c>
      <c r="AE64" s="68" t="str">
        <f t="shared" si="99"/>
        <v/>
      </c>
      <c r="AF64" s="61" t="str">
        <f t="shared" si="100"/>
        <v/>
      </c>
      <c r="AG64" s="61" t="str">
        <f t="shared" si="101"/>
        <v/>
      </c>
      <c r="AH64" s="69" t="str">
        <f t="shared" si="102"/>
        <v/>
      </c>
      <c r="AI64" s="70" t="str">
        <f t="shared" si="103"/>
        <v/>
      </c>
      <c r="AJ64" s="64" t="str">
        <f t="shared" si="104"/>
        <v/>
      </c>
      <c r="AK64" s="64" t="str">
        <f t="shared" si="105"/>
        <v/>
      </c>
      <c r="AL64" s="64" t="str">
        <f t="shared" si="106"/>
        <v/>
      </c>
      <c r="AM64" s="64" t="str">
        <f t="shared" si="107"/>
        <v/>
      </c>
      <c r="AN64" s="64" t="str">
        <f t="shared" si="108"/>
        <v/>
      </c>
    </row>
    <row r="65" spans="2:13" ht="24" customHeight="1" x14ac:dyDescent="0.6">
      <c r="B65" s="95"/>
      <c r="C65" s="95"/>
      <c r="D65" s="95"/>
      <c r="E65" s="95"/>
      <c r="F65" s="95"/>
      <c r="G65" s="95"/>
      <c r="H65" s="95"/>
      <c r="I65" s="95"/>
      <c r="J65" s="95"/>
      <c r="K65" s="95"/>
      <c r="L65" s="99" t="str">
        <f ca="1">_xlfn.CONCAT("]}, // ULTIMA LINEA DEL CANTO: ",L1)</f>
        <v>]}, // ULTIMA LINEA DEL CANTO: SANTO MELODÍA HEBRAICA</v>
      </c>
      <c r="M65" s="95"/>
    </row>
    <row r="66" spans="2:13" ht="20.5" x14ac:dyDescent="0.35">
      <c r="L66" s="100" t="s">
        <v>1012</v>
      </c>
      <c r="M66" s="101"/>
    </row>
    <row r="67" spans="2:13" x14ac:dyDescent="0.35">
      <c r="M67"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81" r:id="rId4" name="Button 1">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2DA6-5CCD-4E1F-B6ED-C861326E7764}">
  <sheetPr codeName="Sheet74">
    <tabColor rgb="FF00B0F0"/>
  </sheetPr>
  <dimension ref="A1:AN63"/>
  <sheetViews>
    <sheetView zoomScaleNormal="100" workbookViewId="0">
      <pane xSplit="2" ySplit="1" topLeftCell="C13" activePane="bottomRight" state="frozen"/>
      <selection pane="topRight" activeCell="C1" sqref="C1"/>
      <selection pane="bottomLeft" activeCell="A2" sqref="A2"/>
      <selection pane="bottomRight" activeCell="B55" sqref="B55"/>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216</v>
      </c>
      <c r="E1" s="40"/>
      <c r="F1" s="40"/>
      <c r="G1" s="40"/>
      <c r="H1" s="40"/>
      <c r="I1" s="40"/>
      <c r="J1" s="40"/>
      <c r="K1" s="40"/>
      <c r="L1" s="41" t="str">
        <f ca="1">UPPER(VLOOKUP(C1,Table223[],3,FALSE))</f>
        <v>SANTO PALESTINA 74</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PALESTINA 74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santopalestina74</v>
      </c>
      <c r="L7" s="48" t="str">
        <f ca="1">_xlfn.CONCAT("        id: ","""",C7,"""",",")</f>
        <v xml:space="preserve">        id: "santopalestina74",</v>
      </c>
    </row>
    <row r="8" spans="2:32" ht="23" x14ac:dyDescent="0.35">
      <c r="C8" t="str">
        <f ca="1">PROPER(L1)</f>
        <v>Santo Palestina 74</v>
      </c>
      <c r="L8" s="48" t="str">
        <f ca="1">_xlfn.CONCAT("        tt: ","""",C8,"""",",")</f>
        <v xml:space="preserve">        tt: "Santo Palestina 74",</v>
      </c>
    </row>
    <row r="9" spans="2:32" ht="23" x14ac:dyDescent="0.35">
      <c r="C9" t="str">
        <f ca="1">PROPER(L1)</f>
        <v>Santo Palestina 74</v>
      </c>
      <c r="L9" s="48" t="str">
        <f ca="1">_xlfn.CONCAT("        title: ","""",C9,"""",",")</f>
        <v xml:space="preserve">        title: "Santo Palestina 74",</v>
      </c>
    </row>
    <row r="10" spans="2:32" ht="23" x14ac:dyDescent="0.35">
      <c r="C10" t="str">
        <f ca="1">VLOOKUP(C1,Table223[],4,FALSE)</f>
        <v>Palestina 74</v>
      </c>
      <c r="L10" s="48" t="str">
        <f ca="1">_xlfn.CONCAT("        ","subtitle: ","""",C10,"""",",")</f>
        <v xml:space="preserve">        subtitle: "Palestina 74",</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216</v>
      </c>
      <c r="L16" s="48" t="str">
        <f ca="1">_xlfn.CONCAT("        dbno: ","""",C16,"""",",")</f>
        <v xml:space="preserve">        dbno: "216",</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santopalestina74</v>
      </c>
      <c r="L19" s="48" t="str">
        <f ca="1">_xlfn.CONCAT("        audioSrc: ","""/audio/",C19,".mp3""",",")</f>
        <v xml:space="preserve">        audioSrc: "/audio/santopalestina74.mp3",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215</v>
      </c>
      <c r="C26" t="str">
        <f ca="1">VLOOKUP(B26,Table4[],13,FALSE)</f>
        <v>"/resucito/src/index.html?canto=santomelodiahebraica"</v>
      </c>
      <c r="L26" s="48" t="str">
        <f ca="1">_xlfn.CONCAT("        ant: ",C26,",")</f>
        <v xml:space="preserve">        ant: "/resucito/src/index.html?canto=santomelodiahebraica",</v>
      </c>
    </row>
    <row r="27" spans="2:40" ht="23" x14ac:dyDescent="0.35">
      <c r="B27">
        <f ca="1">+C1+1</f>
        <v>217</v>
      </c>
      <c r="C27" t="str">
        <f ca="1">VLOOKUP(B27,Table4[],13,FALSE)</f>
        <v>"/resucito/src/index.html?canto=santoroma77"</v>
      </c>
      <c r="L27" s="48" t="str">
        <f ca="1">_xlfn.CONCAT("        sig: ",C27,",")</f>
        <v xml:space="preserve">        sig: "/resucito/src/index.html?canto=santoroma77",</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1129</v>
      </c>
      <c r="D30" s="52" t="s">
        <v>1110</v>
      </c>
      <c r="E30" s="52" t="s">
        <v>1016</v>
      </c>
      <c r="F30" s="53"/>
      <c r="G30" s="53"/>
      <c r="H30" s="52"/>
      <c r="I30" s="52"/>
      <c r="J30" s="54"/>
      <c r="K30" s="54"/>
      <c r="L30" s="55" t="str">
        <f>IF(C30="","",_xlfn.CONCAT("            { line: ","""",C30,", ",M30:AN30,""", sC: ","""",B30,"""},"))</f>
        <v xml:space="preserve">            { line: "SANTO,SANTO,SANTO,, (Re,m,15)", sC: "ta as"},</v>
      </c>
      <c r="M30" s="56" t="str">
        <f t="shared" ref="M30:M47" si="0">IF(N30="","","(")</f>
        <v>(</v>
      </c>
      <c r="N30" s="57" t="str">
        <f>IF(D30="","",D30)</f>
        <v>Re</v>
      </c>
      <c r="O30" s="58" t="str">
        <f t="shared" ref="O30:O47" si="1">IF(N30="","",",")</f>
        <v>,</v>
      </c>
      <c r="P30" s="59" t="str">
        <f>IF(E30="","",E30)</f>
        <v>m</v>
      </c>
      <c r="Q30" s="60" t="str">
        <f t="shared" ref="Q30:Q47" si="2">IF(N30="","",",")</f>
        <v>,</v>
      </c>
      <c r="R30" s="61">
        <f t="shared" ref="R30:R47" si="3">IF(N30="","",15)</f>
        <v>15</v>
      </c>
      <c r="S30" s="56" t="str">
        <f t="shared" ref="S30:S47" si="4">IF(N30="","",")")</f>
        <v>)</v>
      </c>
      <c r="T30" s="62" t="str">
        <f t="shared" ref="T30:T47" si="5">IF(U30="","","(")</f>
        <v/>
      </c>
      <c r="U30" s="63" t="str">
        <f>IF(F30="","",F30)</f>
        <v/>
      </c>
      <c r="V30" s="64" t="str">
        <f t="shared" ref="V30:V47" si="6">IF(U30="","",",")</f>
        <v/>
      </c>
      <c r="W30" s="65" t="str">
        <f>IF(G30="","",G30)</f>
        <v/>
      </c>
      <c r="X30" s="64" t="str">
        <f t="shared" ref="X30:X47" si="7">IF(U30="","",",")</f>
        <v/>
      </c>
      <c r="Y30" s="64" t="str">
        <f t="shared" ref="Y30:Y47" si="8">IF(U30="","",250)</f>
        <v/>
      </c>
      <c r="Z30" s="56" t="str">
        <f t="shared" ref="Z30:Z47" si="9">IF(U30="","",")")</f>
        <v/>
      </c>
      <c r="AA30" s="66" t="str">
        <f t="shared" ref="AA30:AA47" si="10">IF(AB30="","","(")</f>
        <v/>
      </c>
      <c r="AB30" s="57" t="str">
        <f>IF(H30="","",H30)</f>
        <v/>
      </c>
      <c r="AC30" s="67" t="str">
        <f t="shared" ref="AC30:AC47" si="11">IF(AB30="","",",")</f>
        <v/>
      </c>
      <c r="AD30" s="59" t="str">
        <f t="shared" ref="AD30:AD47" si="12">IF(I30="","",I30)</f>
        <v/>
      </c>
      <c r="AE30" s="68" t="str">
        <f t="shared" ref="AE30:AE47" si="13">IF(AB30="","",",")</f>
        <v/>
      </c>
      <c r="AF30" s="61" t="str">
        <f t="shared" ref="AF30:AF47" si="14">IF(AB30="","",350)</f>
        <v/>
      </c>
      <c r="AG30" s="61" t="str">
        <f t="shared" ref="AG30:AG47" si="15">IF(AB30="","",")")</f>
        <v/>
      </c>
      <c r="AH30" s="69" t="str">
        <f t="shared" ref="AH30:AH47" si="16">IF(AI30="","","(")</f>
        <v/>
      </c>
      <c r="AI30" s="70" t="str">
        <f t="shared" ref="AI30:AI52" si="17">IF(J30="","",J30)</f>
        <v/>
      </c>
      <c r="AJ30" s="64" t="str">
        <f t="shared" ref="AJ30:AJ47" si="18">IF(AI30="","",",")</f>
        <v/>
      </c>
      <c r="AK30" s="64" t="str">
        <f t="shared" ref="AK30:AK47" si="19">IF(K30="","",K30)</f>
        <v/>
      </c>
      <c r="AL30" s="64" t="str">
        <f t="shared" ref="AL30:AL47" si="20">IF(AI30="","",",")</f>
        <v/>
      </c>
      <c r="AM30" s="64" t="str">
        <f t="shared" ref="AM30:AM47" si="21">IF(AI30="","",450)</f>
        <v/>
      </c>
      <c r="AN30" s="64" t="str">
        <f t="shared" ref="AN30:AN47" si="22">IF(AI30="","",")")</f>
        <v/>
      </c>
    </row>
    <row r="31" spans="2:40" ht="24.5" thickTop="1" thickBot="1" x14ac:dyDescent="0.55000000000000004">
      <c r="B31" t="s">
        <v>1003</v>
      </c>
      <c r="C31" s="51" t="s">
        <v>1129</v>
      </c>
      <c r="D31" s="52" t="s">
        <v>1053</v>
      </c>
      <c r="E31" s="52" t="s">
        <v>1016</v>
      </c>
      <c r="F31" s="53"/>
      <c r="G31" s="53"/>
      <c r="H31" s="52"/>
      <c r="I31" s="52"/>
      <c r="J31" s="54"/>
      <c r="K31" s="54"/>
      <c r="L31" s="55" t="str">
        <f>IF(C31="","",_xlfn.CONCAT("            { line: ","""",C31,", ",M31:AN31,""", sC: ","""",B31,"""},"))</f>
        <v xml:space="preserve">            { line: "SANTO,SANTO,SANTO,, (Sol,m,15)", sC: "as"},</v>
      </c>
      <c r="M31" s="56" t="str">
        <f t="shared" si="0"/>
        <v>(</v>
      </c>
      <c r="N31" s="57" t="str">
        <f>IF(D31="","",D31)</f>
        <v>Sol</v>
      </c>
      <c r="O31" s="58" t="str">
        <f t="shared" si="1"/>
        <v>,</v>
      </c>
      <c r="P31" s="59" t="str">
        <f>IF(E31="","",E31)</f>
        <v>m</v>
      </c>
      <c r="Q31" s="60" t="str">
        <f t="shared" si="2"/>
        <v>,</v>
      </c>
      <c r="R31" s="61">
        <f t="shared" si="3"/>
        <v>15</v>
      </c>
      <c r="S31" s="56" t="str">
        <f t="shared" si="4"/>
        <v>)</v>
      </c>
      <c r="T31" s="62" t="str">
        <f t="shared" si="5"/>
        <v/>
      </c>
      <c r="U31" s="63" t="str">
        <f>IF(F31="","",F31)</f>
        <v/>
      </c>
      <c r="V31" s="64" t="str">
        <f t="shared" si="6"/>
        <v/>
      </c>
      <c r="W31" s="65" t="str">
        <f>IF(G31="","",G31)</f>
        <v/>
      </c>
      <c r="X31" s="64" t="str">
        <f t="shared" si="7"/>
        <v/>
      </c>
      <c r="Y31" s="64" t="str">
        <f t="shared" si="8"/>
        <v/>
      </c>
      <c r="Z31" s="56" t="str">
        <f t="shared" si="9"/>
        <v/>
      </c>
      <c r="AA31" s="66" t="str">
        <f t="shared" si="10"/>
        <v/>
      </c>
      <c r="AB31" s="57" t="str">
        <f>IF(H31="","",H31)</f>
        <v/>
      </c>
      <c r="AC31" s="67" t="str">
        <f t="shared" si="11"/>
        <v/>
      </c>
      <c r="AD31" s="59" t="str">
        <f t="shared" si="12"/>
        <v/>
      </c>
      <c r="AE31" s="68" t="str">
        <f t="shared" si="13"/>
        <v/>
      </c>
      <c r="AF31" s="61" t="str">
        <f t="shared" si="14"/>
        <v/>
      </c>
      <c r="AG31" s="61" t="str">
        <f t="shared" si="15"/>
        <v/>
      </c>
      <c r="AH31" s="69" t="str">
        <f t="shared" si="16"/>
        <v/>
      </c>
      <c r="AI31" s="70" t="str">
        <f t="shared" si="17"/>
        <v/>
      </c>
      <c r="AJ31" s="64" t="str">
        <f t="shared" si="18"/>
        <v/>
      </c>
      <c r="AK31" s="64" t="str">
        <f t="shared" si="19"/>
        <v/>
      </c>
      <c r="AL31" s="64" t="str">
        <f t="shared" si="20"/>
        <v/>
      </c>
      <c r="AM31" s="64" t="str">
        <f t="shared" si="21"/>
        <v/>
      </c>
      <c r="AN31" s="64" t="str">
        <f t="shared" si="22"/>
        <v/>
      </c>
    </row>
    <row r="32" spans="2:40" ht="24.5" thickTop="1" thickBot="1" x14ac:dyDescent="0.55000000000000004">
      <c r="B32" t="s">
        <v>1003</v>
      </c>
      <c r="C32" s="51" t="s">
        <v>1129</v>
      </c>
      <c r="D32" s="52" t="s">
        <v>1017</v>
      </c>
      <c r="E32" s="52"/>
      <c r="F32" s="53"/>
      <c r="G32" s="53"/>
      <c r="H32" s="52"/>
      <c r="I32" s="52"/>
      <c r="J32" s="54"/>
      <c r="K32" s="54"/>
      <c r="L32" s="55" t="str">
        <f>IF(C32="","",_xlfn.CONCAT("            { line: ","""",C32,", ",M32:AN32,""", sC: ","""",B32,"""},"))</f>
        <v xml:space="preserve">            { line: "SANTO,SANTO,SANTO,, (La,,15)", sC: "as"},</v>
      </c>
      <c r="M32" s="56" t="str">
        <f t="shared" si="0"/>
        <v>(</v>
      </c>
      <c r="N32" s="57" t="str">
        <f>IF(D32="","",D32)</f>
        <v>La</v>
      </c>
      <c r="O32" s="58" t="str">
        <f t="shared" si="1"/>
        <v>,</v>
      </c>
      <c r="P32" s="59" t="str">
        <f>IF(E32="","",E32)</f>
        <v/>
      </c>
      <c r="Q32" s="60" t="str">
        <f t="shared" si="2"/>
        <v>,</v>
      </c>
      <c r="R32" s="61">
        <f t="shared" si="3"/>
        <v>15</v>
      </c>
      <c r="S32" s="56" t="str">
        <f t="shared" si="4"/>
        <v>)</v>
      </c>
      <c r="T32" s="62" t="str">
        <f t="shared" si="5"/>
        <v/>
      </c>
      <c r="U32" s="63" t="str">
        <f>IF(F32="","",F32)</f>
        <v/>
      </c>
      <c r="V32" s="64" t="str">
        <f t="shared" si="6"/>
        <v/>
      </c>
      <c r="W32" s="65" t="str">
        <f>IF(G32="","",G32)</f>
        <v/>
      </c>
      <c r="X32" s="64" t="str">
        <f t="shared" si="7"/>
        <v/>
      </c>
      <c r="Y32" s="64" t="str">
        <f t="shared" si="8"/>
        <v/>
      </c>
      <c r="Z32" s="56" t="str">
        <f t="shared" si="9"/>
        <v/>
      </c>
      <c r="AA32" s="66" t="str">
        <f t="shared" si="10"/>
        <v/>
      </c>
      <c r="AB32" s="57" t="str">
        <f>IF(H32="","",H32)</f>
        <v/>
      </c>
      <c r="AC32" s="67" t="str">
        <f t="shared" si="11"/>
        <v/>
      </c>
      <c r="AD32" s="59" t="str">
        <f t="shared" si="12"/>
        <v/>
      </c>
      <c r="AE32" s="68" t="str">
        <f t="shared" si="13"/>
        <v/>
      </c>
      <c r="AF32" s="61" t="str">
        <f t="shared" si="14"/>
        <v/>
      </c>
      <c r="AG32" s="61" t="str">
        <f t="shared" si="15"/>
        <v/>
      </c>
      <c r="AH32" s="69" t="str">
        <f t="shared" si="16"/>
        <v/>
      </c>
      <c r="AI32" s="70" t="str">
        <f t="shared" si="17"/>
        <v/>
      </c>
      <c r="AJ32" s="64" t="str">
        <f t="shared" si="18"/>
        <v/>
      </c>
      <c r="AK32" s="64" t="str">
        <f t="shared" si="19"/>
        <v/>
      </c>
      <c r="AL32" s="64" t="str">
        <f t="shared" si="20"/>
        <v/>
      </c>
      <c r="AM32" s="64" t="str">
        <f t="shared" si="21"/>
        <v/>
      </c>
      <c r="AN32" s="64" t="str">
        <f t="shared" si="22"/>
        <v/>
      </c>
    </row>
    <row r="33" spans="1:40" ht="24.5" thickTop="1" thickBot="1" x14ac:dyDescent="0.55000000000000004">
      <c r="B33" t="s">
        <v>1003</v>
      </c>
      <c r="C33" s="51" t="s">
        <v>1095</v>
      </c>
      <c r="D33" s="52" t="s">
        <v>1053</v>
      </c>
      <c r="E33" s="52" t="s">
        <v>1016</v>
      </c>
      <c r="F33" s="53" t="s">
        <v>1017</v>
      </c>
      <c r="G33" s="53"/>
      <c r="H33" s="52"/>
      <c r="I33" s="52"/>
      <c r="J33" s="54"/>
      <c r="K33" s="54"/>
      <c r="L33" s="55" t="str">
        <f>IF(C33="","",_xlfn.CONCAT("            { line: ","""",C33,", ",M33:AN33,""", sC: ","""",B33,"""},"))</f>
        <v xml:space="preserve">            { line: "SANTO ES EL SEÑOR., (Sol,m,15)(La,,250)", sC: "as"},</v>
      </c>
      <c r="M33" s="56" t="str">
        <f t="shared" si="0"/>
        <v>(</v>
      </c>
      <c r="N33" s="57" t="str">
        <f>IF(D33="","",D33)</f>
        <v>Sol</v>
      </c>
      <c r="O33" s="58" t="str">
        <f t="shared" si="1"/>
        <v>,</v>
      </c>
      <c r="P33" s="59" t="str">
        <f>IF(E33="","",E33)</f>
        <v>m</v>
      </c>
      <c r="Q33" s="60" t="str">
        <f t="shared" si="2"/>
        <v>,</v>
      </c>
      <c r="R33" s="61">
        <f t="shared" si="3"/>
        <v>15</v>
      </c>
      <c r="S33" s="56" t="str">
        <f t="shared" si="4"/>
        <v>)</v>
      </c>
      <c r="T33" s="62" t="str">
        <f t="shared" si="5"/>
        <v>(</v>
      </c>
      <c r="U33" s="63" t="str">
        <f>IF(F33="","",F33)</f>
        <v>La</v>
      </c>
      <c r="V33" s="64" t="str">
        <f t="shared" si="6"/>
        <v>,</v>
      </c>
      <c r="W33" s="65" t="str">
        <f>IF(G33="","",G33)</f>
        <v/>
      </c>
      <c r="X33" s="64" t="str">
        <f t="shared" si="7"/>
        <v>,</v>
      </c>
      <c r="Y33" s="64">
        <f t="shared" si="8"/>
        <v>250</v>
      </c>
      <c r="Z33" s="56" t="str">
        <f t="shared" si="9"/>
        <v>)</v>
      </c>
      <c r="AA33" s="66" t="str">
        <f t="shared" si="10"/>
        <v/>
      </c>
      <c r="AB33" s="57" t="str">
        <f>IF(H33="","",H33)</f>
        <v/>
      </c>
      <c r="AC33" s="67" t="str">
        <f t="shared" si="11"/>
        <v/>
      </c>
      <c r="AD33" s="59" t="str">
        <f t="shared" si="12"/>
        <v/>
      </c>
      <c r="AE33" s="68" t="str">
        <f t="shared" si="13"/>
        <v/>
      </c>
      <c r="AF33" s="61" t="str">
        <f t="shared" si="14"/>
        <v/>
      </c>
      <c r="AG33" s="61" t="str">
        <f t="shared" si="15"/>
        <v/>
      </c>
      <c r="AH33" s="69" t="str">
        <f t="shared" si="16"/>
        <v/>
      </c>
      <c r="AI33" s="70" t="str">
        <f t="shared" si="17"/>
        <v/>
      </c>
      <c r="AJ33" s="64" t="str">
        <f t="shared" si="18"/>
        <v/>
      </c>
      <c r="AK33" s="64" t="str">
        <f t="shared" si="19"/>
        <v/>
      </c>
      <c r="AL33" s="64" t="str">
        <f t="shared" si="20"/>
        <v/>
      </c>
      <c r="AM33" s="64" t="str">
        <f t="shared" si="21"/>
        <v/>
      </c>
      <c r="AN33" s="64" t="str">
        <f t="shared" si="22"/>
        <v/>
      </c>
    </row>
    <row r="34" spans="1:40" ht="24.5" thickTop="1" thickBot="1" x14ac:dyDescent="0.55000000000000004">
      <c r="B34" t="s">
        <v>1003</v>
      </c>
      <c r="C34" s="51" t="s">
        <v>1131</v>
      </c>
      <c r="D34" s="52" t="s">
        <v>1053</v>
      </c>
      <c r="E34" s="52" t="s">
        <v>1016</v>
      </c>
      <c r="F34" s="53" t="s">
        <v>1017</v>
      </c>
      <c r="G34" s="53"/>
      <c r="H34" s="52"/>
      <c r="I34" s="52"/>
      <c r="J34" s="54"/>
      <c r="K34" s="54"/>
      <c r="L34" s="55" t="str">
        <f>IF(C34="","",_xlfn.CONCAT("            { line: ","""",C34,", ",M34:AN34,""", sC: ","""",B34,"""},"))</f>
        <v xml:space="preserve">            { line: "YAHVEH SEBAOTH,, (Sol,m,15)(La,,250)", sC: "as"},</v>
      </c>
      <c r="M34" s="56" t="str">
        <f t="shared" si="0"/>
        <v>(</v>
      </c>
      <c r="N34" s="57" t="str">
        <f>IF(D34="","",D34)</f>
        <v>Sol</v>
      </c>
      <c r="O34" s="58" t="str">
        <f t="shared" si="1"/>
        <v>,</v>
      </c>
      <c r="P34" s="59" t="str">
        <f>IF(E34="","",E34)</f>
        <v>m</v>
      </c>
      <c r="Q34" s="60" t="str">
        <f t="shared" si="2"/>
        <v>,</v>
      </c>
      <c r="R34" s="61">
        <f t="shared" si="3"/>
        <v>15</v>
      </c>
      <c r="S34" s="56" t="str">
        <f t="shared" si="4"/>
        <v>)</v>
      </c>
      <c r="T34" s="62" t="str">
        <f t="shared" si="5"/>
        <v>(</v>
      </c>
      <c r="U34" s="63" t="str">
        <f>IF(F34="","",F34)</f>
        <v>La</v>
      </c>
      <c r="V34" s="64" t="str">
        <f t="shared" si="6"/>
        <v>,</v>
      </c>
      <c r="W34" s="65" t="str">
        <f>IF(G34="","",G34)</f>
        <v/>
      </c>
      <c r="X34" s="64" t="str">
        <f t="shared" si="7"/>
        <v>,</v>
      </c>
      <c r="Y34" s="64">
        <f t="shared" si="8"/>
        <v>250</v>
      </c>
      <c r="Z34" s="56" t="str">
        <f t="shared" si="9"/>
        <v>)</v>
      </c>
      <c r="AA34" s="66" t="str">
        <f t="shared" si="10"/>
        <v/>
      </c>
      <c r="AB34" s="57" t="str">
        <f>IF(H34="","",H34)</f>
        <v/>
      </c>
      <c r="AC34" s="67" t="str">
        <f t="shared" si="11"/>
        <v/>
      </c>
      <c r="AD34" s="59" t="str">
        <f t="shared" si="12"/>
        <v/>
      </c>
      <c r="AE34" s="68" t="str">
        <f t="shared" si="13"/>
        <v/>
      </c>
      <c r="AF34" s="61" t="str">
        <f t="shared" si="14"/>
        <v/>
      </c>
      <c r="AG34" s="61" t="str">
        <f t="shared" si="15"/>
        <v/>
      </c>
      <c r="AH34" s="69" t="str">
        <f t="shared" si="16"/>
        <v/>
      </c>
      <c r="AI34" s="70" t="str">
        <f t="shared" si="17"/>
        <v/>
      </c>
      <c r="AJ34" s="64" t="str">
        <f t="shared" si="18"/>
        <v/>
      </c>
      <c r="AK34" s="64" t="str">
        <f t="shared" si="19"/>
        <v/>
      </c>
      <c r="AL34" s="64" t="str">
        <f t="shared" si="20"/>
        <v/>
      </c>
      <c r="AM34" s="64" t="str">
        <f t="shared" si="21"/>
        <v/>
      </c>
      <c r="AN34" s="64" t="str">
        <f t="shared" si="22"/>
        <v/>
      </c>
    </row>
    <row r="35" spans="1:40" ht="24.5" thickTop="1" thickBot="1" x14ac:dyDescent="0.55000000000000004">
      <c r="B35" t="s">
        <v>1003</v>
      </c>
      <c r="C35" s="51" t="s">
        <v>1132</v>
      </c>
      <c r="D35" s="52" t="s">
        <v>1053</v>
      </c>
      <c r="E35" s="52" t="s">
        <v>1016</v>
      </c>
      <c r="F35" s="53" t="s">
        <v>1017</v>
      </c>
      <c r="G35" s="53"/>
      <c r="H35" s="52"/>
      <c r="I35" s="52"/>
      <c r="J35" s="54"/>
      <c r="K35" s="54"/>
      <c r="L35" s="55" t="str">
        <f>IF(C35="","",_xlfn.CONCAT("            { line: ","""",C35,", ",M35:AN35,""", sC: ","""",B35,"""},"))</f>
        <v xml:space="preserve">            { line: "YAHVEH SEBAOTH., (Sol,m,15)(La,,250)", sC: "as"},</v>
      </c>
      <c r="M35" s="56" t="str">
        <f>IF(N35="","","(")</f>
        <v>(</v>
      </c>
      <c r="N35" s="57" t="str">
        <f>IF(D35="","",D35)</f>
        <v>Sol</v>
      </c>
      <c r="O35" s="58" t="str">
        <f>IF(N35="","",",")</f>
        <v>,</v>
      </c>
      <c r="P35" s="59" t="str">
        <f>IF(E35="","",E35)</f>
        <v>m</v>
      </c>
      <c r="Q35" s="60" t="str">
        <f>IF(N35="","",",")</f>
        <v>,</v>
      </c>
      <c r="R35" s="61">
        <f>IF(N35="","",15)</f>
        <v>15</v>
      </c>
      <c r="S35" s="56" t="str">
        <f>IF(N35="","",")")</f>
        <v>)</v>
      </c>
      <c r="T35" s="62" t="str">
        <f>IF(U35="","","(")</f>
        <v>(</v>
      </c>
      <c r="U35" s="63" t="str">
        <f>IF(F35="","",F35)</f>
        <v>La</v>
      </c>
      <c r="V35" s="64" t="str">
        <f>IF(U35="","",",")</f>
        <v>,</v>
      </c>
      <c r="W35" s="65" t="str">
        <f>IF(G35="","",G35)</f>
        <v/>
      </c>
      <c r="X35" s="64" t="str">
        <f>IF(U35="","",",")</f>
        <v>,</v>
      </c>
      <c r="Y35" s="64">
        <f>IF(U35="","",250)</f>
        <v>250</v>
      </c>
      <c r="Z35" s="56" t="str">
        <f>IF(U35="","",")")</f>
        <v>)</v>
      </c>
      <c r="AA35" s="66" t="str">
        <f>IF(AB35="","","(")</f>
        <v/>
      </c>
      <c r="AB35" s="57" t="str">
        <f>IF(H35="","",H35)</f>
        <v/>
      </c>
      <c r="AC35" s="67" t="str">
        <f>IF(AB35="","",",")</f>
        <v/>
      </c>
      <c r="AD35" s="59" t="str">
        <f>IF(I35="","",I35)</f>
        <v/>
      </c>
      <c r="AE35" s="68" t="str">
        <f>IF(AB35="","",",")</f>
        <v/>
      </c>
      <c r="AF35" s="61" t="str">
        <f>IF(AB35="","",350)</f>
        <v/>
      </c>
      <c r="AG35" s="61" t="str">
        <f>IF(AB35="","",")")</f>
        <v/>
      </c>
      <c r="AH35" s="69" t="str">
        <f>IF(AI35="","","(")</f>
        <v/>
      </c>
      <c r="AI35" s="70" t="str">
        <f>IF(J35="","",J35)</f>
        <v/>
      </c>
      <c r="AJ35" s="64" t="str">
        <f>IF(AI35="","",",")</f>
        <v/>
      </c>
      <c r="AK35" s="64" t="str">
        <f>IF(K35="","",K35)</f>
        <v/>
      </c>
      <c r="AL35" s="64" t="str">
        <f>IF(AI35="","",",")</f>
        <v/>
      </c>
      <c r="AM35" s="64" t="str">
        <f>IF(AI35="","",450)</f>
        <v/>
      </c>
      <c r="AN35" s="64" t="str">
        <f>IF(AI35="","",")")</f>
        <v/>
      </c>
    </row>
    <row r="36" spans="1:40" ht="26.5" thickTop="1" thickBot="1" x14ac:dyDescent="0.55000000000000004">
      <c r="C36" s="73"/>
      <c r="D36" s="74"/>
      <c r="E36" s="74"/>
      <c r="F36" s="74"/>
      <c r="G36" s="74"/>
      <c r="H36" s="74"/>
      <c r="I36" s="74"/>
      <c r="J36" s="74"/>
      <c r="K36" s="74"/>
      <c r="L36" s="75" t="s">
        <v>997</v>
      </c>
      <c r="M36" s="56"/>
      <c r="N36" s="57"/>
      <c r="O36" s="58"/>
      <c r="P36" s="59"/>
      <c r="Q36" s="60"/>
      <c r="R36" s="61"/>
      <c r="S36" s="56"/>
      <c r="T36" s="62"/>
      <c r="U36" s="63"/>
      <c r="V36" s="64"/>
      <c r="W36" s="65"/>
      <c r="X36" s="64"/>
      <c r="Y36" s="64"/>
      <c r="Z36" s="56"/>
      <c r="AA36" s="66"/>
      <c r="AB36" s="57"/>
      <c r="AC36" s="67"/>
      <c r="AD36" s="59"/>
      <c r="AE36" s="68"/>
      <c r="AF36" s="61"/>
      <c r="AG36" s="61"/>
      <c r="AH36" s="69"/>
      <c r="AI36" s="70"/>
      <c r="AJ36" s="64"/>
      <c r="AK36" s="64"/>
      <c r="AL36" s="64"/>
      <c r="AM36" s="64"/>
      <c r="AN36" s="64"/>
    </row>
    <row r="37" spans="1:40" ht="24.5" thickTop="1" thickBot="1" x14ac:dyDescent="0.55000000000000004">
      <c r="B37" t="s">
        <v>1018</v>
      </c>
      <c r="C37" s="51" t="s">
        <v>1133</v>
      </c>
      <c r="D37" s="52" t="s">
        <v>1110</v>
      </c>
      <c r="E37" s="52" t="s">
        <v>1016</v>
      </c>
      <c r="F37" s="53" t="s">
        <v>1053</v>
      </c>
      <c r="G37" s="53" t="s">
        <v>1016</v>
      </c>
      <c r="H37" s="52"/>
      <c r="I37" s="52"/>
      <c r="J37" s="54"/>
      <c r="K37" s="54"/>
      <c r="L37" s="55" t="str">
        <f>IF(C37="","",_xlfn.CONCAT("            { line: ","""",C37,", ",M37:AN37,""", sC: ","""",B37,"""},"))</f>
        <v xml:space="preserve">            { line: "Los cielos, (Re,m,15)(Sol,m,250)", sC: "tc"},</v>
      </c>
      <c r="M37" s="56" t="str">
        <f>IF(N37="","","(")</f>
        <v>(</v>
      </c>
      <c r="N37" s="57" t="str">
        <f>IF(D37="","",D37)</f>
        <v>Re</v>
      </c>
      <c r="O37" s="58" t="str">
        <f>IF(N37="","",",")</f>
        <v>,</v>
      </c>
      <c r="P37" s="59" t="str">
        <f>IF(E37="","",E37)</f>
        <v>m</v>
      </c>
      <c r="Q37" s="60" t="str">
        <f>IF(N37="","",",")</f>
        <v>,</v>
      </c>
      <c r="R37" s="61">
        <f>IF(N37="","",15)</f>
        <v>15</v>
      </c>
      <c r="S37" s="56" t="str">
        <f>IF(N37="","",")")</f>
        <v>)</v>
      </c>
      <c r="T37" s="62" t="str">
        <f>IF(U37="","","(")</f>
        <v>(</v>
      </c>
      <c r="U37" s="63" t="str">
        <f>IF(F37="","",F37)</f>
        <v>Sol</v>
      </c>
      <c r="V37" s="64" t="str">
        <f>IF(U37="","",",")</f>
        <v>,</v>
      </c>
      <c r="W37" s="65" t="str">
        <f>IF(G37="","",G37)</f>
        <v>m</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4.5" thickTop="1" thickBot="1" x14ac:dyDescent="0.55000000000000004">
      <c r="C38" s="51" t="s">
        <v>1134</v>
      </c>
      <c r="D38" s="52" t="s">
        <v>1110</v>
      </c>
      <c r="E38" s="52" t="s">
        <v>1016</v>
      </c>
      <c r="F38" s="53"/>
      <c r="G38" s="53"/>
      <c r="H38" s="52"/>
      <c r="I38" s="52"/>
      <c r="J38" s="54"/>
      <c r="K38" s="54"/>
      <c r="L38" s="55" t="str">
        <f>IF(C38="","",_xlfn.CONCAT("            { line: ","""",C38,", ",M38:AN38,""", sC: ","""",B38,"""},"))</f>
        <v xml:space="preserve">            { line: "y la tierra, (Re,m,15)", sC: ""},</v>
      </c>
      <c r="M38" s="56" t="str">
        <f>IF(N38="","","(")</f>
        <v>(</v>
      </c>
      <c r="N38" s="57" t="str">
        <f>IF(D38="","",D38)</f>
        <v>Re</v>
      </c>
      <c r="O38" s="58" t="str">
        <f>IF(N38="","",",")</f>
        <v>,</v>
      </c>
      <c r="P38" s="59" t="str">
        <f>IF(E38="","",E38)</f>
        <v>m</v>
      </c>
      <c r="Q38" s="60" t="str">
        <f>IF(N38="","",",")</f>
        <v>,</v>
      </c>
      <c r="R38" s="61">
        <f>IF(N38="","",15)</f>
        <v>15</v>
      </c>
      <c r="S38" s="56" t="str">
        <f>IF(N38="","",")")</f>
        <v>)</v>
      </c>
      <c r="T38" s="62" t="str">
        <f>IF(U38="","","(")</f>
        <v/>
      </c>
      <c r="U38" s="63" t="str">
        <f>IF(F38="","",F38)</f>
        <v/>
      </c>
      <c r="V38" s="64" t="str">
        <f>IF(U38="","",",")</f>
        <v/>
      </c>
      <c r="W38" s="65" t="str">
        <f>IF(G38="","",G38)</f>
        <v/>
      </c>
      <c r="X38" s="64" t="str">
        <f>IF(U38="","",",")</f>
        <v/>
      </c>
      <c r="Y38" s="64" t="str">
        <f>IF(U38="","",250)</f>
        <v/>
      </c>
      <c r="Z38" s="56" t="str">
        <f>IF(U38="","",")")</f>
        <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4.5" thickTop="1" thickBot="1" x14ac:dyDescent="0.55000000000000004">
      <c r="C39" s="51" t="s">
        <v>1135</v>
      </c>
      <c r="D39" s="52" t="s">
        <v>1053</v>
      </c>
      <c r="E39" s="52" t="s">
        <v>1016</v>
      </c>
      <c r="F39" s="53"/>
      <c r="G39" s="53"/>
      <c r="H39" s="52"/>
      <c r="I39" s="52"/>
      <c r="J39" s="54"/>
      <c r="K39" s="54"/>
      <c r="L39" s="55" t="str">
        <f>IF(C39="","",_xlfn.CONCAT("            { line: ","""",C39,", ",M39:AN39,""", sC: ","""",B39,"""},"))</f>
        <v xml:space="preserve">            { line: "están llenos,, (Sol,m,15)", sC: ""},</v>
      </c>
      <c r="M39" s="56" t="str">
        <f>IF(N39="","","(")</f>
        <v>(</v>
      </c>
      <c r="N39" s="57" t="str">
        <f>IF(D39="","",D39)</f>
        <v>Sol</v>
      </c>
      <c r="O39" s="58" t="str">
        <f>IF(N39="","",",")</f>
        <v>,</v>
      </c>
      <c r="P39" s="59" t="str">
        <f>IF(E39="","",E39)</f>
        <v>m</v>
      </c>
      <c r="Q39" s="60" t="str">
        <f>IF(N39="","",",")</f>
        <v>,</v>
      </c>
      <c r="R39" s="61">
        <f>IF(N39="","",15)</f>
        <v>15</v>
      </c>
      <c r="S39" s="56" t="str">
        <f>IF(N39="","",")")</f>
        <v>)</v>
      </c>
      <c r="T39" s="62" t="str">
        <f>IF(U39="","","(")</f>
        <v/>
      </c>
      <c r="U39" s="63" t="str">
        <f>IF(F39="","",F39)</f>
        <v/>
      </c>
      <c r="V39" s="64" t="str">
        <f>IF(U39="","",",")</f>
        <v/>
      </c>
      <c r="W39" s="65" t="str">
        <f>IF(G39="","",G39)</f>
        <v/>
      </c>
      <c r="X39" s="64" t="str">
        <f>IF(U39="","",",")</f>
        <v/>
      </c>
      <c r="Y39" s="64" t="str">
        <f>IF(U39="","",250)</f>
        <v/>
      </c>
      <c r="Z39" s="56" t="str">
        <f>IF(U39="","",")")</f>
        <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1:40" ht="24.5" thickTop="1" thickBot="1" x14ac:dyDescent="0.55000000000000004">
      <c r="C40" s="51" t="s">
        <v>1112</v>
      </c>
      <c r="D40" s="52" t="s">
        <v>1017</v>
      </c>
      <c r="E40" s="52"/>
      <c r="F40" s="53"/>
      <c r="G40" s="53"/>
      <c r="H40" s="52"/>
      <c r="I40" s="52"/>
      <c r="J40" s="54"/>
      <c r="K40" s="54"/>
      <c r="L40" s="55" t="str">
        <f>IF(C40="","",_xlfn.CONCAT("            { line: ","""",C40,", ",M40:AN40,""", sC: ","""",B40,"""},"))</f>
        <v xml:space="preserve">            { line: "están llenos de Ti., (La,,15)", sC: ""},</v>
      </c>
      <c r="M40" s="56" t="str">
        <f>IF(N40="","","(")</f>
        <v>(</v>
      </c>
      <c r="N40" s="57" t="str">
        <f>IF(D40="","",D40)</f>
        <v>La</v>
      </c>
      <c r="O40" s="58" t="str">
        <f>IF(N40="","",",")</f>
        <v>,</v>
      </c>
      <c r="P40" s="59" t="str">
        <f>IF(E40="","",E40)</f>
        <v/>
      </c>
      <c r="Q40" s="60" t="str">
        <f>IF(N40="","",",")</f>
        <v>,</v>
      </c>
      <c r="R40" s="61">
        <f>IF(N40="","",15)</f>
        <v>15</v>
      </c>
      <c r="S40" s="56" t="str">
        <f>IF(N40="","",")")</f>
        <v>)</v>
      </c>
      <c r="T40" s="62" t="str">
        <f>IF(U40="","","(")</f>
        <v/>
      </c>
      <c r="U40" s="63" t="str">
        <f>IF(F40="","",F40)</f>
        <v/>
      </c>
      <c r="V40" s="64" t="str">
        <f>IF(U40="","",",")</f>
        <v/>
      </c>
      <c r="W40" s="65" t="str">
        <f>IF(G40="","",G40)</f>
        <v/>
      </c>
      <c r="X40" s="64" t="str">
        <f>IF(U40="","",",")</f>
        <v/>
      </c>
      <c r="Y40" s="64" t="str">
        <f>IF(U40="","",250)</f>
        <v/>
      </c>
      <c r="Z40" s="56" t="str">
        <f>IF(U40="","",")")</f>
        <v/>
      </c>
      <c r="AA40" s="66" t="str">
        <f>IF(AB40="","","(")</f>
        <v/>
      </c>
      <c r="AB40" s="57" t="str">
        <f>IF(H40="","",H40)</f>
        <v/>
      </c>
      <c r="AC40" s="67" t="str">
        <f>IF(AB40="","",",")</f>
        <v/>
      </c>
      <c r="AD40" s="59" t="str">
        <f>IF(I40="","",I40)</f>
        <v/>
      </c>
      <c r="AE40" s="68" t="str">
        <f>IF(AB40="","",",")</f>
        <v/>
      </c>
      <c r="AF40" s="61" t="str">
        <f>IF(AB40="","",350)</f>
        <v/>
      </c>
      <c r="AG40" s="61" t="str">
        <f>IF(AB40="","",")")</f>
        <v/>
      </c>
      <c r="AH40" s="69" t="str">
        <f>IF(AI40="","","(")</f>
        <v/>
      </c>
      <c r="AI40" s="70" t="str">
        <f>IF(J40="","",J40)</f>
        <v/>
      </c>
      <c r="AJ40" s="64" t="str">
        <f>IF(AI40="","",",")</f>
        <v/>
      </c>
      <c r="AK40" s="64" t="str">
        <f>IF(K40="","",K40)</f>
        <v/>
      </c>
      <c r="AL40" s="64" t="str">
        <f>IF(AI40="","",",")</f>
        <v/>
      </c>
      <c r="AM40" s="64" t="str">
        <f>IF(AI40="","",450)</f>
        <v/>
      </c>
      <c r="AN40" s="64" t="str">
        <f>IF(AI40="","",")")</f>
        <v/>
      </c>
    </row>
    <row r="41" spans="1:40" ht="26.5" thickTop="1" thickBot="1" x14ac:dyDescent="0.55000000000000004">
      <c r="C41" s="73"/>
      <c r="D41" s="74"/>
      <c r="E41" s="74"/>
      <c r="F41" s="74"/>
      <c r="G41" s="74"/>
      <c r="H41" s="74"/>
      <c r="I41" s="74"/>
      <c r="J41" s="74"/>
      <c r="K41" s="74"/>
      <c r="L41" s="75" t="s">
        <v>997</v>
      </c>
      <c r="M41" s="56"/>
      <c r="N41" s="57"/>
      <c r="O41" s="58"/>
      <c r="P41" s="59"/>
      <c r="Q41" s="60"/>
      <c r="R41" s="61"/>
      <c r="S41" s="56"/>
      <c r="T41" s="62"/>
      <c r="U41" s="63"/>
      <c r="V41" s="64"/>
      <c r="W41" s="65"/>
      <c r="X41" s="64"/>
      <c r="Y41" s="64"/>
      <c r="Z41" s="56"/>
      <c r="AA41" s="66"/>
      <c r="AB41" s="57"/>
      <c r="AC41" s="67"/>
      <c r="AD41" s="59"/>
      <c r="AE41" s="68"/>
      <c r="AF41" s="61"/>
      <c r="AG41" s="61"/>
      <c r="AH41" s="69"/>
      <c r="AI41" s="70"/>
      <c r="AJ41" s="64"/>
      <c r="AK41" s="64"/>
      <c r="AL41" s="64"/>
      <c r="AM41" s="64"/>
      <c r="AN41" s="64"/>
    </row>
    <row r="42" spans="1:40" ht="24.5" thickTop="1" thickBot="1" x14ac:dyDescent="0.55000000000000004">
      <c r="B42" t="s">
        <v>1001</v>
      </c>
      <c r="C42" s="51" t="s">
        <v>1136</v>
      </c>
      <c r="D42" s="52" t="s">
        <v>1110</v>
      </c>
      <c r="E42" s="52" t="s">
        <v>1016</v>
      </c>
      <c r="F42" s="53"/>
      <c r="G42" s="53"/>
      <c r="H42" s="52"/>
      <c r="I42" s="52"/>
      <c r="J42" s="54"/>
      <c r="K42" s="54"/>
      <c r="L42" s="55" t="str">
        <f>IF(C42="","",_xlfn.CONCAT("            { line: ","""",C42,", ",M42:AN42,""", sC: ","""",B42,"""},"))</f>
        <v xml:space="preserve">            { line: "HOSANNA, HOSANNA,, (Re,m,15)", sC: "ta as"},</v>
      </c>
      <c r="M42" s="56" t="str">
        <f t="shared" ref="M42:M46" si="23">IF(N42="","","(")</f>
        <v>(</v>
      </c>
      <c r="N42" s="57" t="str">
        <f>IF(D42="","",D42)</f>
        <v>Re</v>
      </c>
      <c r="O42" s="58" t="str">
        <f t="shared" ref="O42:O46" si="24">IF(N42="","",",")</f>
        <v>,</v>
      </c>
      <c r="P42" s="59" t="str">
        <f>IF(E42="","",E42)</f>
        <v>m</v>
      </c>
      <c r="Q42" s="60" t="str">
        <f t="shared" ref="Q42:Q46" si="25">IF(N42="","",",")</f>
        <v>,</v>
      </c>
      <c r="R42" s="61">
        <f t="shared" ref="R42:R46" si="26">IF(N42="","",15)</f>
        <v>15</v>
      </c>
      <c r="S42" s="56" t="str">
        <f t="shared" ref="S42:S46" si="27">IF(N42="","",")")</f>
        <v>)</v>
      </c>
      <c r="T42" s="62" t="str">
        <f t="shared" ref="T42:T46" si="28">IF(U42="","","(")</f>
        <v/>
      </c>
      <c r="U42" s="63" t="str">
        <f>IF(F42="","",F42)</f>
        <v/>
      </c>
      <c r="V42" s="64" t="str">
        <f t="shared" ref="V42:V46" si="29">IF(U42="","",",")</f>
        <v/>
      </c>
      <c r="W42" s="65" t="str">
        <f>IF(G42="","",G42)</f>
        <v/>
      </c>
      <c r="X42" s="64" t="str">
        <f t="shared" ref="X42:X46" si="30">IF(U42="","",",")</f>
        <v/>
      </c>
      <c r="Y42" s="64" t="str">
        <f t="shared" ref="Y42:Y46" si="31">IF(U42="","",250)</f>
        <v/>
      </c>
      <c r="Z42" s="56" t="str">
        <f t="shared" ref="Z42:Z46" si="32">IF(U42="","",")")</f>
        <v/>
      </c>
      <c r="AA42" s="66" t="str">
        <f t="shared" ref="AA42:AA46" si="33">IF(AB42="","","(")</f>
        <v/>
      </c>
      <c r="AB42" s="57" t="str">
        <f>IF(H42="","",H42)</f>
        <v/>
      </c>
      <c r="AC42" s="67" t="str">
        <f t="shared" ref="AC42:AC46" si="34">IF(AB42="","",",")</f>
        <v/>
      </c>
      <c r="AD42" s="59" t="str">
        <f t="shared" ref="AD42:AD46" si="35">IF(I42="","",I42)</f>
        <v/>
      </c>
      <c r="AE42" s="68" t="str">
        <f t="shared" ref="AE42:AE46" si="36">IF(AB42="","",",")</f>
        <v/>
      </c>
      <c r="AF42" s="61" t="str">
        <f t="shared" ref="AF42:AF46" si="37">IF(AB42="","",350)</f>
        <v/>
      </c>
      <c r="AG42" s="61" t="str">
        <f t="shared" ref="AG42:AG46" si="38">IF(AB42="","",")")</f>
        <v/>
      </c>
      <c r="AH42" s="69" t="str">
        <f t="shared" ref="AH42:AH46" si="39">IF(AI42="","","(")</f>
        <v/>
      </c>
      <c r="AI42" s="70" t="str">
        <f t="shared" ref="AI42:AI46" si="40">IF(J42="","",J42)</f>
        <v/>
      </c>
      <c r="AJ42" s="64" t="str">
        <f t="shared" ref="AJ42:AJ46" si="41">IF(AI42="","",",")</f>
        <v/>
      </c>
      <c r="AK42" s="64" t="str">
        <f t="shared" ref="AK42:AK46" si="42">IF(K42="","",K42)</f>
        <v/>
      </c>
      <c r="AL42" s="64" t="str">
        <f t="shared" ref="AL42:AL46" si="43">IF(AI42="","",",")</f>
        <v/>
      </c>
      <c r="AM42" s="64" t="str">
        <f t="shared" ref="AM42:AM46" si="44">IF(AI42="","",450)</f>
        <v/>
      </c>
      <c r="AN42" s="64" t="str">
        <f t="shared" ref="AN42:AN46" si="45">IF(AI42="","",")")</f>
        <v/>
      </c>
    </row>
    <row r="43" spans="1:40" ht="24.5" thickTop="1" thickBot="1" x14ac:dyDescent="0.55000000000000004">
      <c r="B43" t="s">
        <v>1003</v>
      </c>
      <c r="C43" s="51" t="s">
        <v>1137</v>
      </c>
      <c r="D43" s="52" t="s">
        <v>1017</v>
      </c>
      <c r="E43" s="52"/>
      <c r="F43" s="53"/>
      <c r="G43" s="53"/>
      <c r="H43" s="52"/>
      <c r="I43" s="52"/>
      <c r="J43" s="54"/>
      <c r="K43" s="54"/>
      <c r="L43" s="55" t="str">
        <f>IF(C43="","",_xlfn.CONCAT("            { line: ","""",C43,", ",M43:AN43,""", sC: ","""",B43,"""},"))</f>
        <v xml:space="preserve">            { line: "HOSANNA, HOSANNA., (La,,15)", sC: "as"},</v>
      </c>
      <c r="M43" s="56" t="str">
        <f t="shared" si="23"/>
        <v>(</v>
      </c>
      <c r="N43" s="57" t="str">
        <f>IF(D43="","",D43)</f>
        <v>La</v>
      </c>
      <c r="O43" s="58" t="str">
        <f t="shared" si="24"/>
        <v>,</v>
      </c>
      <c r="P43" s="59" t="str">
        <f>IF(E43="","",E43)</f>
        <v/>
      </c>
      <c r="Q43" s="60" t="str">
        <f t="shared" si="25"/>
        <v>,</v>
      </c>
      <c r="R43" s="61">
        <f t="shared" si="26"/>
        <v>15</v>
      </c>
      <c r="S43" s="56" t="str">
        <f t="shared" si="27"/>
        <v>)</v>
      </c>
      <c r="T43" s="62" t="str">
        <f t="shared" si="28"/>
        <v/>
      </c>
      <c r="U43" s="63" t="str">
        <f>IF(F43="","",F43)</f>
        <v/>
      </c>
      <c r="V43" s="64" t="str">
        <f t="shared" si="29"/>
        <v/>
      </c>
      <c r="W43" s="65" t="str">
        <f>IF(G43="","",G43)</f>
        <v/>
      </c>
      <c r="X43" s="64" t="str">
        <f t="shared" si="30"/>
        <v/>
      </c>
      <c r="Y43" s="64" t="str">
        <f t="shared" si="31"/>
        <v/>
      </c>
      <c r="Z43" s="56" t="str">
        <f t="shared" si="32"/>
        <v/>
      </c>
      <c r="AA43" s="66" t="str">
        <f t="shared" si="33"/>
        <v/>
      </c>
      <c r="AB43" s="57" t="str">
        <f>IF(H43="","",H43)</f>
        <v/>
      </c>
      <c r="AC43" s="67" t="str">
        <f t="shared" si="34"/>
        <v/>
      </c>
      <c r="AD43" s="59" t="str">
        <f t="shared" si="35"/>
        <v/>
      </c>
      <c r="AE43" s="68" t="str">
        <f t="shared" si="36"/>
        <v/>
      </c>
      <c r="AF43" s="61" t="str">
        <f t="shared" si="37"/>
        <v/>
      </c>
      <c r="AG43" s="61" t="str">
        <f t="shared" si="38"/>
        <v/>
      </c>
      <c r="AH43" s="69" t="str">
        <f t="shared" si="39"/>
        <v/>
      </c>
      <c r="AI43" s="70" t="str">
        <f t="shared" si="40"/>
        <v/>
      </c>
      <c r="AJ43" s="64" t="str">
        <f t="shared" si="41"/>
        <v/>
      </c>
      <c r="AK43" s="64" t="str">
        <f t="shared" si="42"/>
        <v/>
      </c>
      <c r="AL43" s="64" t="str">
        <f t="shared" si="43"/>
        <v/>
      </c>
      <c r="AM43" s="64" t="str">
        <f t="shared" si="44"/>
        <v/>
      </c>
      <c r="AN43" s="64" t="str">
        <f t="shared" si="45"/>
        <v/>
      </c>
    </row>
    <row r="44" spans="1:40" ht="24.5" thickTop="1" thickBot="1" x14ac:dyDescent="0.55000000000000004">
      <c r="B44" t="s">
        <v>1003</v>
      </c>
      <c r="C44" s="51" t="s">
        <v>1136</v>
      </c>
      <c r="D44" s="52" t="s">
        <v>1110</v>
      </c>
      <c r="E44" s="52" t="s">
        <v>1016</v>
      </c>
      <c r="F44" s="53"/>
      <c r="G44" s="53"/>
      <c r="H44" s="52"/>
      <c r="I44" s="52"/>
      <c r="J44" s="54"/>
      <c r="K44" s="54"/>
      <c r="L44" s="55" t="str">
        <f>IF(C44="","",_xlfn.CONCAT("            { line: ","""",C44,", ",M44:AN44,""", sC: ","""",B44,"""},"))</f>
        <v xml:space="preserve">            { line: "HOSANNA, HOSANNA,, (Re,m,15)", sC: "as"},</v>
      </c>
      <c r="M44" s="56" t="str">
        <f t="shared" si="23"/>
        <v>(</v>
      </c>
      <c r="N44" s="57" t="str">
        <f>IF(D44="","",D44)</f>
        <v>Re</v>
      </c>
      <c r="O44" s="58" t="str">
        <f t="shared" si="24"/>
        <v>,</v>
      </c>
      <c r="P44" s="59" t="str">
        <f>IF(E44="","",E44)</f>
        <v>m</v>
      </c>
      <c r="Q44" s="60" t="str">
        <f t="shared" si="25"/>
        <v>,</v>
      </c>
      <c r="R44" s="61">
        <f t="shared" si="26"/>
        <v>15</v>
      </c>
      <c r="S44" s="56" t="str">
        <f t="shared" si="27"/>
        <v>)</v>
      </c>
      <c r="T44" s="62" t="str">
        <f t="shared" si="28"/>
        <v/>
      </c>
      <c r="U44" s="63" t="str">
        <f>IF(F44="","",F44)</f>
        <v/>
      </c>
      <c r="V44" s="64" t="str">
        <f t="shared" si="29"/>
        <v/>
      </c>
      <c r="W44" s="65" t="str">
        <f>IF(G44="","",G44)</f>
        <v/>
      </c>
      <c r="X44" s="64" t="str">
        <f t="shared" si="30"/>
        <v/>
      </c>
      <c r="Y44" s="64" t="str">
        <f t="shared" si="31"/>
        <v/>
      </c>
      <c r="Z44" s="56" t="str">
        <f t="shared" si="32"/>
        <v/>
      </c>
      <c r="AA44" s="66" t="str">
        <f t="shared" si="33"/>
        <v/>
      </c>
      <c r="AB44" s="57" t="str">
        <f>IF(H44="","",H44)</f>
        <v/>
      </c>
      <c r="AC44" s="67" t="str">
        <f t="shared" si="34"/>
        <v/>
      </c>
      <c r="AD44" s="59" t="str">
        <f t="shared" si="35"/>
        <v/>
      </c>
      <c r="AE44" s="68" t="str">
        <f t="shared" si="36"/>
        <v/>
      </c>
      <c r="AF44" s="61" t="str">
        <f t="shared" si="37"/>
        <v/>
      </c>
      <c r="AG44" s="61" t="str">
        <f t="shared" si="38"/>
        <v/>
      </c>
      <c r="AH44" s="69" t="str">
        <f t="shared" si="39"/>
        <v/>
      </c>
      <c r="AI44" s="70" t="str">
        <f t="shared" si="40"/>
        <v/>
      </c>
      <c r="AJ44" s="64" t="str">
        <f t="shared" si="41"/>
        <v/>
      </c>
      <c r="AK44" s="64" t="str">
        <f t="shared" si="42"/>
        <v/>
      </c>
      <c r="AL44" s="64" t="str">
        <f t="shared" si="43"/>
        <v/>
      </c>
      <c r="AM44" s="64" t="str">
        <f t="shared" si="44"/>
        <v/>
      </c>
      <c r="AN44" s="64" t="str">
        <f t="shared" si="45"/>
        <v/>
      </c>
    </row>
    <row r="45" spans="1:40" ht="24.5" thickTop="1" thickBot="1" x14ac:dyDescent="0.55000000000000004">
      <c r="B45" t="s">
        <v>1003</v>
      </c>
      <c r="C45" s="51" t="s">
        <v>1136</v>
      </c>
      <c r="D45" s="52" t="s">
        <v>1017</v>
      </c>
      <c r="E45" s="52"/>
      <c r="F45" s="53"/>
      <c r="G45" s="53"/>
      <c r="H45" s="52"/>
      <c r="I45" s="52"/>
      <c r="J45" s="54"/>
      <c r="K45" s="54"/>
      <c r="L45" s="55" t="str">
        <f>IF(C45="","",_xlfn.CONCAT("            { line: ","""",C45,", ",M45:AN45,""", sC: ","""",B45,"""},"))</f>
        <v xml:space="preserve">            { line: "HOSANNA, HOSANNA,, (La,,15)", sC: "as"},</v>
      </c>
      <c r="M45" s="56" t="str">
        <f t="shared" si="23"/>
        <v>(</v>
      </c>
      <c r="N45" s="57" t="str">
        <f>IF(D45="","",D45)</f>
        <v>La</v>
      </c>
      <c r="O45" s="58" t="str">
        <f t="shared" si="24"/>
        <v>,</v>
      </c>
      <c r="P45" s="59" t="str">
        <f>IF(E45="","",E45)</f>
        <v/>
      </c>
      <c r="Q45" s="60" t="str">
        <f t="shared" si="25"/>
        <v>,</v>
      </c>
      <c r="R45" s="61">
        <f t="shared" si="26"/>
        <v>15</v>
      </c>
      <c r="S45" s="56" t="str">
        <f t="shared" si="27"/>
        <v>)</v>
      </c>
      <c r="T45" s="62" t="str">
        <f t="shared" si="28"/>
        <v/>
      </c>
      <c r="U45" s="63" t="str">
        <f>IF(F45="","",F45)</f>
        <v/>
      </c>
      <c r="V45" s="64" t="str">
        <f t="shared" si="29"/>
        <v/>
      </c>
      <c r="W45" s="65" t="str">
        <f>IF(G45="","",G45)</f>
        <v/>
      </c>
      <c r="X45" s="64" t="str">
        <f t="shared" si="30"/>
        <v/>
      </c>
      <c r="Y45" s="64" t="str">
        <f t="shared" si="31"/>
        <v/>
      </c>
      <c r="Z45" s="56" t="str">
        <f t="shared" si="32"/>
        <v/>
      </c>
      <c r="AA45" s="66" t="str">
        <f t="shared" si="33"/>
        <v/>
      </c>
      <c r="AB45" s="57" t="str">
        <f>IF(H45="","",H45)</f>
        <v/>
      </c>
      <c r="AC45" s="67" t="str">
        <f t="shared" si="34"/>
        <v/>
      </c>
      <c r="AD45" s="59" t="str">
        <f t="shared" si="35"/>
        <v/>
      </c>
      <c r="AE45" s="68" t="str">
        <f t="shared" si="36"/>
        <v/>
      </c>
      <c r="AF45" s="61" t="str">
        <f t="shared" si="37"/>
        <v/>
      </c>
      <c r="AG45" s="61" t="str">
        <f t="shared" si="38"/>
        <v/>
      </c>
      <c r="AH45" s="69" t="str">
        <f t="shared" si="39"/>
        <v/>
      </c>
      <c r="AI45" s="70" t="str">
        <f t="shared" si="40"/>
        <v/>
      </c>
      <c r="AJ45" s="64" t="str">
        <f t="shared" si="41"/>
        <v/>
      </c>
      <c r="AK45" s="64" t="str">
        <f t="shared" si="42"/>
        <v/>
      </c>
      <c r="AL45" s="64" t="str">
        <f t="shared" si="43"/>
        <v/>
      </c>
      <c r="AM45" s="64" t="str">
        <f t="shared" si="44"/>
        <v/>
      </c>
      <c r="AN45" s="64" t="str">
        <f t="shared" si="45"/>
        <v/>
      </c>
    </row>
    <row r="46" spans="1:40" ht="24.5" thickTop="1" thickBot="1" x14ac:dyDescent="0.55000000000000004">
      <c r="B46" t="s">
        <v>1003</v>
      </c>
      <c r="C46" s="51" t="s">
        <v>1138</v>
      </c>
      <c r="D46" s="52" t="s">
        <v>1053</v>
      </c>
      <c r="E46" s="52" t="s">
        <v>1016</v>
      </c>
      <c r="F46" s="53" t="s">
        <v>1017</v>
      </c>
      <c r="G46" s="53"/>
      <c r="H46" s="52"/>
      <c r="I46" s="52"/>
      <c r="J46" s="54"/>
      <c r="K46" s="54"/>
      <c r="L46" s="55" t="str">
        <f>IF(C46="","",_xlfn.CONCAT("            { line: ","""",C46,", ",M46:AN46,""", sC: ","""",B46,"""},"))</f>
        <v xml:space="preserve">            { line: "HOSANNA EN LO ALTO DEL CIELO,, (Sol,m,15)(La,,250)", sC: "as"},</v>
      </c>
      <c r="M46" s="56" t="str">
        <f t="shared" si="23"/>
        <v>(</v>
      </c>
      <c r="N46" s="57" t="str">
        <f>IF(D46="","",D46)</f>
        <v>Sol</v>
      </c>
      <c r="O46" s="58" t="str">
        <f t="shared" si="24"/>
        <v>,</v>
      </c>
      <c r="P46" s="59" t="str">
        <f>IF(E46="","",E46)</f>
        <v>m</v>
      </c>
      <c r="Q46" s="60" t="str">
        <f t="shared" si="25"/>
        <v>,</v>
      </c>
      <c r="R46" s="61">
        <f t="shared" si="26"/>
        <v>15</v>
      </c>
      <c r="S46" s="56" t="str">
        <f t="shared" si="27"/>
        <v>)</v>
      </c>
      <c r="T46" s="62" t="str">
        <f t="shared" si="28"/>
        <v>(</v>
      </c>
      <c r="U46" s="63" t="str">
        <f>IF(F46="","",F46)</f>
        <v>La</v>
      </c>
      <c r="V46" s="64" t="str">
        <f t="shared" si="29"/>
        <v>,</v>
      </c>
      <c r="W46" s="65" t="str">
        <f>IF(G46="","",G46)</f>
        <v/>
      </c>
      <c r="X46" s="64" t="str">
        <f t="shared" si="30"/>
        <v>,</v>
      </c>
      <c r="Y46" s="64">
        <f t="shared" si="31"/>
        <v>250</v>
      </c>
      <c r="Z46" s="56" t="str">
        <f t="shared" si="32"/>
        <v>)</v>
      </c>
      <c r="AA46" s="66" t="str">
        <f t="shared" si="33"/>
        <v/>
      </c>
      <c r="AB46" s="57" t="str">
        <f>IF(H46="","",H46)</f>
        <v/>
      </c>
      <c r="AC46" s="67" t="str">
        <f t="shared" si="34"/>
        <v/>
      </c>
      <c r="AD46" s="59" t="str">
        <f t="shared" si="35"/>
        <v/>
      </c>
      <c r="AE46" s="68" t="str">
        <f t="shared" si="36"/>
        <v/>
      </c>
      <c r="AF46" s="61" t="str">
        <f t="shared" si="37"/>
        <v/>
      </c>
      <c r="AG46" s="61" t="str">
        <f t="shared" si="38"/>
        <v/>
      </c>
      <c r="AH46" s="69" t="str">
        <f t="shared" si="39"/>
        <v/>
      </c>
      <c r="AI46" s="70" t="str">
        <f t="shared" si="40"/>
        <v/>
      </c>
      <c r="AJ46" s="64" t="str">
        <f t="shared" si="41"/>
        <v/>
      </c>
      <c r="AK46" s="64" t="str">
        <f t="shared" si="42"/>
        <v/>
      </c>
      <c r="AL46" s="64" t="str">
        <f t="shared" si="43"/>
        <v/>
      </c>
      <c r="AM46" s="64" t="str">
        <f t="shared" si="44"/>
        <v/>
      </c>
      <c r="AN46" s="64" t="str">
        <f t="shared" si="45"/>
        <v/>
      </c>
    </row>
    <row r="47" spans="1:40" ht="24.5" thickTop="1" thickBot="1" x14ac:dyDescent="0.55000000000000004">
      <c r="B47" t="s">
        <v>1003</v>
      </c>
      <c r="C47" s="51" t="s">
        <v>1137</v>
      </c>
      <c r="D47" s="52" t="s">
        <v>1053</v>
      </c>
      <c r="E47" s="52" t="s">
        <v>1016</v>
      </c>
      <c r="F47" s="53" t="s">
        <v>1017</v>
      </c>
      <c r="G47" s="53"/>
      <c r="H47" s="52"/>
      <c r="I47" s="52"/>
      <c r="J47" s="54"/>
      <c r="K47" s="54"/>
      <c r="L47" s="55" t="str">
        <f>IF(C47="","",_xlfn.CONCAT("            { line: ","""",C47,", ",M47:AN47,""", sC: ","""",B47,"""},"))</f>
        <v xml:space="preserve">            { line: "HOSANNA, HOSANNA., (Sol,m,15)(La,,250)", sC: "as"},</v>
      </c>
      <c r="M47" s="56" t="str">
        <f t="shared" si="0"/>
        <v>(</v>
      </c>
      <c r="N47" s="57" t="str">
        <f>IF(D47="","",D47)</f>
        <v>Sol</v>
      </c>
      <c r="O47" s="58" t="str">
        <f t="shared" si="1"/>
        <v>,</v>
      </c>
      <c r="P47" s="59" t="str">
        <f>IF(E47="","",E47)</f>
        <v>m</v>
      </c>
      <c r="Q47" s="60" t="str">
        <f t="shared" si="2"/>
        <v>,</v>
      </c>
      <c r="R47" s="61">
        <f t="shared" si="3"/>
        <v>15</v>
      </c>
      <c r="S47" s="56" t="str">
        <f t="shared" si="4"/>
        <v>)</v>
      </c>
      <c r="T47" s="62" t="str">
        <f t="shared" si="5"/>
        <v>(</v>
      </c>
      <c r="U47" s="63" t="str">
        <f>IF(F47="","",F47)</f>
        <v>La</v>
      </c>
      <c r="V47" s="64" t="str">
        <f t="shared" si="6"/>
        <v>,</v>
      </c>
      <c r="W47" s="65" t="str">
        <f>IF(G47="","",G47)</f>
        <v/>
      </c>
      <c r="X47" s="64" t="str">
        <f t="shared" si="7"/>
        <v>,</v>
      </c>
      <c r="Y47" s="64">
        <f t="shared" si="8"/>
        <v>250</v>
      </c>
      <c r="Z47" s="56" t="str">
        <f t="shared" si="9"/>
        <v>)</v>
      </c>
      <c r="AA47" s="66" t="str">
        <f t="shared" si="10"/>
        <v/>
      </c>
      <c r="AB47" s="57" t="str">
        <f>IF(H47="","",H47)</f>
        <v/>
      </c>
      <c r="AC47" s="67" t="str">
        <f t="shared" si="11"/>
        <v/>
      </c>
      <c r="AD47" s="59" t="str">
        <f t="shared" si="12"/>
        <v/>
      </c>
      <c r="AE47" s="68" t="str">
        <f t="shared" si="13"/>
        <v/>
      </c>
      <c r="AF47" s="61" t="str">
        <f t="shared" si="14"/>
        <v/>
      </c>
      <c r="AG47" s="61" t="str">
        <f t="shared" si="15"/>
        <v/>
      </c>
      <c r="AH47" s="69" t="str">
        <f t="shared" si="16"/>
        <v/>
      </c>
      <c r="AI47" s="70" t="str">
        <f t="shared" si="17"/>
        <v/>
      </c>
      <c r="AJ47" s="64" t="str">
        <f t="shared" si="18"/>
        <v/>
      </c>
      <c r="AK47" s="64" t="str">
        <f t="shared" si="19"/>
        <v/>
      </c>
      <c r="AL47" s="64" t="str">
        <f t="shared" si="20"/>
        <v/>
      </c>
      <c r="AM47" s="64" t="str">
        <f t="shared" si="21"/>
        <v/>
      </c>
      <c r="AN47" s="64" t="str">
        <f t="shared" si="22"/>
        <v/>
      </c>
    </row>
    <row r="48" spans="1:40" ht="36.5" thickTop="1" thickBot="1" x14ac:dyDescent="0.55000000000000004">
      <c r="A48" s="76"/>
      <c r="B48" s="76"/>
      <c r="C48" s="76"/>
      <c r="D48" s="77"/>
      <c r="E48" s="77"/>
      <c r="F48" s="77"/>
      <c r="G48" s="77"/>
      <c r="H48" s="77"/>
      <c r="I48" s="77"/>
      <c r="J48" s="77"/>
      <c r="K48" s="77"/>
      <c r="L48" s="50" t="s">
        <v>998</v>
      </c>
      <c r="M48" s="56" t="str">
        <f t="shared" ref="M48:M52" si="46">IF(N48="","","(")</f>
        <v/>
      </c>
      <c r="N48" s="57" t="str">
        <f t="shared" ref="N48:N52" si="47">IF(D48="","",D48)</f>
        <v/>
      </c>
      <c r="O48" s="58" t="str">
        <f t="shared" ref="O48:O52" si="48">IF(N48="","",",")</f>
        <v/>
      </c>
      <c r="P48" s="59" t="str">
        <f t="shared" ref="P48:P52" si="49">IF(E48="","",E48)</f>
        <v/>
      </c>
      <c r="Q48" s="60" t="str">
        <f t="shared" ref="Q48:Q52" si="50">IF(N48="","",",")</f>
        <v/>
      </c>
      <c r="R48" s="61" t="str">
        <f t="shared" ref="R48:R52" si="51">IF(N48="","",15)</f>
        <v/>
      </c>
      <c r="S48" s="56" t="str">
        <f t="shared" ref="S48:S52" si="52">IF(N48="","",")")</f>
        <v/>
      </c>
      <c r="T48" s="62" t="str">
        <f t="shared" ref="T48:T52" si="53">IF(U48="","","(")</f>
        <v/>
      </c>
      <c r="U48" s="63" t="str">
        <f t="shared" ref="U48:U52" si="54">IF(F48="","",F48)</f>
        <v/>
      </c>
      <c r="V48" s="64" t="str">
        <f t="shared" ref="V48:V52" si="55">IF(U48="","",",")</f>
        <v/>
      </c>
      <c r="W48" s="65" t="str">
        <f t="shared" ref="W48:W52" si="56">IF(G48="","",G48)</f>
        <v/>
      </c>
      <c r="X48" s="64" t="str">
        <f t="shared" ref="X48:X52" si="57">IF(U48="","",",")</f>
        <v/>
      </c>
      <c r="Y48" s="64" t="str">
        <f t="shared" ref="Y48:Y52" si="58">IF(U48="","",250)</f>
        <v/>
      </c>
      <c r="Z48" s="56" t="str">
        <f t="shared" ref="Z48:Z52" si="59">IF(U48="","",")")</f>
        <v/>
      </c>
      <c r="AA48" s="66" t="str">
        <f t="shared" ref="AA48:AA52" si="60">IF(AB48="","","(")</f>
        <v/>
      </c>
      <c r="AB48" s="57" t="str">
        <f t="shared" ref="AB48:AB52" si="61">IF(H48="","",H48)</f>
        <v/>
      </c>
      <c r="AC48" s="67" t="str">
        <f t="shared" ref="AC48:AC52" si="62">IF(AB48="","",",")</f>
        <v/>
      </c>
      <c r="AD48" s="59" t="str">
        <f t="shared" ref="AD48:AD52" si="63">IF(I48="","",I48)</f>
        <v/>
      </c>
      <c r="AE48" s="68" t="str">
        <f t="shared" ref="AE48:AE52" si="64">IF(AB48="","",",")</f>
        <v/>
      </c>
      <c r="AF48" s="61" t="str">
        <f t="shared" ref="AF48:AF52" si="65">IF(AB48="","",350)</f>
        <v/>
      </c>
      <c r="AG48" s="61" t="str">
        <f t="shared" ref="AG48:AG52" si="66">IF(AB48="","",")")</f>
        <v/>
      </c>
      <c r="AH48" s="69" t="str">
        <f t="shared" ref="AH48:AH52" si="67">IF(AI48="","","(")</f>
        <v/>
      </c>
      <c r="AI48" s="70" t="str">
        <f t="shared" si="17"/>
        <v/>
      </c>
      <c r="AJ48" s="64" t="str">
        <f t="shared" ref="AJ48:AJ52" si="68">IF(AI48="","",",")</f>
        <v/>
      </c>
      <c r="AK48" s="64" t="str">
        <f t="shared" ref="AK48:AK52" si="69">IF(K48="","",K48)</f>
        <v/>
      </c>
      <c r="AL48" s="64" t="str">
        <f t="shared" ref="AL48:AL52" si="70">IF(AI48="","",",")</f>
        <v/>
      </c>
      <c r="AM48" s="64" t="str">
        <f t="shared" ref="AM48:AM52" si="71">IF(AI48="","",450)</f>
        <v/>
      </c>
      <c r="AN48" s="64" t="str">
        <f t="shared" ref="AN48:AN52" si="72">IF(AI48="","",")")</f>
        <v/>
      </c>
    </row>
    <row r="49" spans="2:40" ht="24.5" thickTop="1" thickBot="1" x14ac:dyDescent="0.55000000000000004">
      <c r="B49" t="s">
        <v>1018</v>
      </c>
      <c r="C49" s="51" t="s">
        <v>1139</v>
      </c>
      <c r="D49" s="52" t="s">
        <v>1110</v>
      </c>
      <c r="E49" s="52" t="s">
        <v>1016</v>
      </c>
      <c r="F49" s="53" t="s">
        <v>1053</v>
      </c>
      <c r="G49" s="53" t="s">
        <v>1016</v>
      </c>
      <c r="H49" s="52"/>
      <c r="I49" s="52"/>
      <c r="J49" s="54"/>
      <c r="K49" s="54"/>
      <c r="L49" s="55" t="str">
        <f t="shared" ref="L49:L52" si="73">IF(C49="","",_xlfn.CONCAT("            { line: ","""",C49,", ",M49:AN49,""", sC: ","""",B49,"""},"))</f>
        <v xml:space="preserve">            { line: "Bendito, (Re,m,15)(Sol,m,250)", sC: "tc"},</v>
      </c>
      <c r="M49" s="56" t="str">
        <f t="shared" si="46"/>
        <v>(</v>
      </c>
      <c r="N49" s="57" t="str">
        <f t="shared" si="47"/>
        <v>Re</v>
      </c>
      <c r="O49" s="58" t="str">
        <f t="shared" si="48"/>
        <v>,</v>
      </c>
      <c r="P49" s="59" t="str">
        <f t="shared" si="49"/>
        <v>m</v>
      </c>
      <c r="Q49" s="60" t="str">
        <f t="shared" si="50"/>
        <v>,</v>
      </c>
      <c r="R49" s="61">
        <f t="shared" si="51"/>
        <v>15</v>
      </c>
      <c r="S49" s="56" t="str">
        <f t="shared" si="52"/>
        <v>)</v>
      </c>
      <c r="T49" s="62" t="str">
        <f t="shared" si="53"/>
        <v>(</v>
      </c>
      <c r="U49" s="63" t="str">
        <f t="shared" si="54"/>
        <v>Sol</v>
      </c>
      <c r="V49" s="64" t="str">
        <f t="shared" si="55"/>
        <v>,</v>
      </c>
      <c r="W49" s="65" t="str">
        <f t="shared" si="56"/>
        <v>m</v>
      </c>
      <c r="X49" s="64" t="str">
        <f t="shared" si="57"/>
        <v>,</v>
      </c>
      <c r="Y49" s="64">
        <f t="shared" si="58"/>
        <v>250</v>
      </c>
      <c r="Z49" s="56" t="str">
        <f t="shared" si="59"/>
        <v>)</v>
      </c>
      <c r="AA49" s="66" t="str">
        <f t="shared" si="60"/>
        <v/>
      </c>
      <c r="AB49" s="57" t="str">
        <f t="shared" si="61"/>
        <v/>
      </c>
      <c r="AC49" s="67" t="str">
        <f t="shared" si="62"/>
        <v/>
      </c>
      <c r="AD49" s="59" t="str">
        <f t="shared" si="63"/>
        <v/>
      </c>
      <c r="AE49" s="68" t="str">
        <f t="shared" si="64"/>
        <v/>
      </c>
      <c r="AF49" s="61" t="str">
        <f t="shared" si="65"/>
        <v/>
      </c>
      <c r="AG49" s="61" t="str">
        <f t="shared" si="66"/>
        <v/>
      </c>
      <c r="AH49" s="69" t="str">
        <f t="shared" si="67"/>
        <v/>
      </c>
      <c r="AI49" s="70" t="str">
        <f t="shared" si="17"/>
        <v/>
      </c>
      <c r="AJ49" s="64" t="str">
        <f t="shared" si="68"/>
        <v/>
      </c>
      <c r="AK49" s="64" t="str">
        <f t="shared" si="69"/>
        <v/>
      </c>
      <c r="AL49" s="64" t="str">
        <f t="shared" si="70"/>
        <v/>
      </c>
      <c r="AM49" s="64" t="str">
        <f t="shared" si="71"/>
        <v/>
      </c>
      <c r="AN49" s="64" t="str">
        <f t="shared" si="72"/>
        <v/>
      </c>
    </row>
    <row r="50" spans="2:40" ht="24.5" thickTop="1" thickBot="1" x14ac:dyDescent="0.55000000000000004">
      <c r="C50" s="51" t="s">
        <v>1140</v>
      </c>
      <c r="D50" s="52" t="s">
        <v>1110</v>
      </c>
      <c r="E50" s="52" t="s">
        <v>1016</v>
      </c>
      <c r="F50" s="53"/>
      <c r="G50" s="53"/>
      <c r="H50" s="52"/>
      <c r="I50" s="52"/>
      <c r="J50" s="54"/>
      <c r="K50" s="54"/>
      <c r="L50" s="55" t="str">
        <f t="shared" si="73"/>
        <v xml:space="preserve">            { line: "es el que viene,, (Re,m,15)", sC: ""},</v>
      </c>
      <c r="M50" s="56" t="str">
        <f t="shared" si="46"/>
        <v>(</v>
      </c>
      <c r="N50" s="57" t="str">
        <f t="shared" si="47"/>
        <v>Re</v>
      </c>
      <c r="O50" s="58" t="str">
        <f t="shared" si="48"/>
        <v>,</v>
      </c>
      <c r="P50" s="59" t="str">
        <f t="shared" si="49"/>
        <v>m</v>
      </c>
      <c r="Q50" s="60" t="str">
        <f t="shared" si="50"/>
        <v>,</v>
      </c>
      <c r="R50" s="61">
        <f t="shared" si="51"/>
        <v>15</v>
      </c>
      <c r="S50" s="56" t="str">
        <f t="shared" si="52"/>
        <v>)</v>
      </c>
      <c r="T50" s="62" t="str">
        <f t="shared" si="53"/>
        <v/>
      </c>
      <c r="U50" s="63" t="str">
        <f t="shared" si="54"/>
        <v/>
      </c>
      <c r="V50" s="64" t="str">
        <f t="shared" si="55"/>
        <v/>
      </c>
      <c r="W50" s="65" t="str">
        <f t="shared" si="56"/>
        <v/>
      </c>
      <c r="X50" s="64" t="str">
        <f t="shared" si="57"/>
        <v/>
      </c>
      <c r="Y50" s="64" t="str">
        <f t="shared" si="58"/>
        <v/>
      </c>
      <c r="Z50" s="56" t="str">
        <f t="shared" si="59"/>
        <v/>
      </c>
      <c r="AA50" s="66" t="str">
        <f t="shared" si="60"/>
        <v/>
      </c>
      <c r="AB50" s="57" t="str">
        <f t="shared" si="61"/>
        <v/>
      </c>
      <c r="AC50" s="67" t="str">
        <f t="shared" si="62"/>
        <v/>
      </c>
      <c r="AD50" s="59" t="str">
        <f t="shared" si="63"/>
        <v/>
      </c>
      <c r="AE50" s="68" t="str">
        <f t="shared" si="64"/>
        <v/>
      </c>
      <c r="AF50" s="61" t="str">
        <f t="shared" si="65"/>
        <v/>
      </c>
      <c r="AG50" s="61" t="str">
        <f t="shared" si="66"/>
        <v/>
      </c>
      <c r="AH50" s="69" t="str">
        <f t="shared" si="67"/>
        <v/>
      </c>
      <c r="AI50" s="70" t="str">
        <f t="shared" si="17"/>
        <v/>
      </c>
      <c r="AJ50" s="64" t="str">
        <f t="shared" si="68"/>
        <v/>
      </c>
      <c r="AK50" s="64" t="str">
        <f t="shared" si="69"/>
        <v/>
      </c>
      <c r="AL50" s="64" t="str">
        <f t="shared" si="70"/>
        <v/>
      </c>
      <c r="AM50" s="64" t="str">
        <f t="shared" si="71"/>
        <v/>
      </c>
      <c r="AN50" s="64" t="str">
        <f t="shared" si="72"/>
        <v/>
      </c>
    </row>
    <row r="51" spans="2:40" ht="24.5" thickTop="1" thickBot="1" x14ac:dyDescent="0.55000000000000004">
      <c r="C51" s="51" t="s">
        <v>1141</v>
      </c>
      <c r="D51" s="52" t="s">
        <v>1053</v>
      </c>
      <c r="E51" s="52" t="s">
        <v>1016</v>
      </c>
      <c r="F51" s="53"/>
      <c r="G51" s="53"/>
      <c r="H51" s="52"/>
      <c r="I51" s="52"/>
      <c r="J51" s="54"/>
      <c r="K51" s="54"/>
      <c r="L51" s="55" t="str">
        <f t="shared" si="73"/>
        <v xml:space="preserve">            { line: "en el nombre,, (Sol,m,15)", sC: ""},</v>
      </c>
      <c r="M51" s="56" t="str">
        <f t="shared" si="46"/>
        <v>(</v>
      </c>
      <c r="N51" s="57" t="str">
        <f t="shared" si="47"/>
        <v>Sol</v>
      </c>
      <c r="O51" s="58" t="str">
        <f t="shared" si="48"/>
        <v>,</v>
      </c>
      <c r="P51" s="59" t="str">
        <f t="shared" si="49"/>
        <v>m</v>
      </c>
      <c r="Q51" s="60" t="str">
        <f t="shared" si="50"/>
        <v>,</v>
      </c>
      <c r="R51" s="61">
        <f t="shared" si="51"/>
        <v>15</v>
      </c>
      <c r="S51" s="56" t="str">
        <f t="shared" si="52"/>
        <v>)</v>
      </c>
      <c r="T51" s="62" t="str">
        <f t="shared" si="53"/>
        <v/>
      </c>
      <c r="U51" s="63" t="str">
        <f t="shared" si="54"/>
        <v/>
      </c>
      <c r="V51" s="64" t="str">
        <f t="shared" si="55"/>
        <v/>
      </c>
      <c r="W51" s="65" t="str">
        <f t="shared" si="56"/>
        <v/>
      </c>
      <c r="X51" s="64" t="str">
        <f t="shared" si="57"/>
        <v/>
      </c>
      <c r="Y51" s="64" t="str">
        <f t="shared" si="58"/>
        <v/>
      </c>
      <c r="Z51" s="56" t="str">
        <f t="shared" si="59"/>
        <v/>
      </c>
      <c r="AA51" s="66" t="str">
        <f t="shared" si="60"/>
        <v/>
      </c>
      <c r="AB51" s="57" t="str">
        <f t="shared" si="61"/>
        <v/>
      </c>
      <c r="AC51" s="67" t="str">
        <f t="shared" si="62"/>
        <v/>
      </c>
      <c r="AD51" s="59" t="str">
        <f t="shared" si="63"/>
        <v/>
      </c>
      <c r="AE51" s="68" t="str">
        <f t="shared" si="64"/>
        <v/>
      </c>
      <c r="AF51" s="61" t="str">
        <f t="shared" si="65"/>
        <v/>
      </c>
      <c r="AG51" s="61" t="str">
        <f t="shared" si="66"/>
        <v/>
      </c>
      <c r="AH51" s="69" t="str">
        <f t="shared" si="67"/>
        <v/>
      </c>
      <c r="AI51" s="70" t="str">
        <f t="shared" si="17"/>
        <v/>
      </c>
      <c r="AJ51" s="64" t="str">
        <f t="shared" si="68"/>
        <v/>
      </c>
      <c r="AK51" s="64" t="str">
        <f t="shared" si="69"/>
        <v/>
      </c>
      <c r="AL51" s="64" t="str">
        <f t="shared" si="70"/>
        <v/>
      </c>
      <c r="AM51" s="64" t="str">
        <f t="shared" si="71"/>
        <v/>
      </c>
      <c r="AN51" s="64" t="str">
        <f t="shared" si="72"/>
        <v/>
      </c>
    </row>
    <row r="52" spans="2:40" ht="24.5" thickTop="1" thickBot="1" x14ac:dyDescent="0.55000000000000004">
      <c r="C52" s="51" t="s">
        <v>1089</v>
      </c>
      <c r="D52" s="52" t="s">
        <v>1017</v>
      </c>
      <c r="E52" s="52"/>
      <c r="F52" s="53"/>
      <c r="G52" s="53"/>
      <c r="H52" s="52"/>
      <c r="I52" s="52"/>
      <c r="J52" s="54"/>
      <c r="K52" s="54"/>
      <c r="L52" s="55" t="str">
        <f t="shared" si="73"/>
        <v xml:space="preserve">            { line: "en el nombre del Señor., (La,,15)", sC: ""},</v>
      </c>
      <c r="M52" s="56" t="str">
        <f t="shared" si="46"/>
        <v>(</v>
      </c>
      <c r="N52" s="57" t="str">
        <f t="shared" si="47"/>
        <v>La</v>
      </c>
      <c r="O52" s="58" t="str">
        <f t="shared" si="48"/>
        <v>,</v>
      </c>
      <c r="P52" s="59" t="str">
        <f t="shared" si="49"/>
        <v/>
      </c>
      <c r="Q52" s="60" t="str">
        <f t="shared" si="50"/>
        <v>,</v>
      </c>
      <c r="R52" s="61">
        <f t="shared" si="51"/>
        <v>15</v>
      </c>
      <c r="S52" s="56" t="str">
        <f t="shared" si="52"/>
        <v>)</v>
      </c>
      <c r="T52" s="62" t="str">
        <f t="shared" si="53"/>
        <v/>
      </c>
      <c r="U52" s="63" t="str">
        <f t="shared" si="54"/>
        <v/>
      </c>
      <c r="V52" s="64" t="str">
        <f t="shared" si="55"/>
        <v/>
      </c>
      <c r="W52" s="65" t="str">
        <f t="shared" si="56"/>
        <v/>
      </c>
      <c r="X52" s="64" t="str">
        <f t="shared" si="57"/>
        <v/>
      </c>
      <c r="Y52" s="64" t="str">
        <f t="shared" si="58"/>
        <v/>
      </c>
      <c r="Z52" s="56" t="str">
        <f t="shared" si="59"/>
        <v/>
      </c>
      <c r="AA52" s="66" t="str">
        <f t="shared" si="60"/>
        <v/>
      </c>
      <c r="AB52" s="57" t="str">
        <f t="shared" si="61"/>
        <v/>
      </c>
      <c r="AC52" s="67" t="str">
        <f t="shared" si="62"/>
        <v/>
      </c>
      <c r="AD52" s="59" t="str">
        <f t="shared" si="63"/>
        <v/>
      </c>
      <c r="AE52" s="68" t="str">
        <f t="shared" si="64"/>
        <v/>
      </c>
      <c r="AF52" s="61" t="str">
        <f t="shared" si="65"/>
        <v/>
      </c>
      <c r="AG52" s="61" t="str">
        <f t="shared" si="66"/>
        <v/>
      </c>
      <c r="AH52" s="69" t="str">
        <f t="shared" si="67"/>
        <v/>
      </c>
      <c r="AI52" s="70" t="str">
        <f t="shared" si="17"/>
        <v/>
      </c>
      <c r="AJ52" s="64" t="str">
        <f t="shared" si="68"/>
        <v/>
      </c>
      <c r="AK52" s="64" t="str">
        <f t="shared" si="69"/>
        <v/>
      </c>
      <c r="AL52" s="64" t="str">
        <f t="shared" si="70"/>
        <v/>
      </c>
      <c r="AM52" s="64" t="str">
        <f t="shared" si="71"/>
        <v/>
      </c>
      <c r="AN52" s="64" t="str">
        <f t="shared" si="72"/>
        <v/>
      </c>
    </row>
    <row r="53" spans="2:40" ht="26.5" thickTop="1" thickBot="1" x14ac:dyDescent="0.55000000000000004">
      <c r="C53" s="73"/>
      <c r="D53" s="74"/>
      <c r="E53" s="74"/>
      <c r="F53" s="74"/>
      <c r="G53" s="74"/>
      <c r="H53" s="74"/>
      <c r="I53" s="74"/>
      <c r="J53" s="74"/>
      <c r="K53" s="74"/>
      <c r="L53" s="75" t="s">
        <v>997</v>
      </c>
      <c r="M53" s="56"/>
      <c r="N53" s="57"/>
      <c r="O53" s="58"/>
      <c r="P53" s="59"/>
      <c r="Q53" s="60"/>
      <c r="R53" s="61"/>
      <c r="S53" s="56"/>
      <c r="T53" s="62"/>
      <c r="U53" s="63"/>
      <c r="V53" s="64"/>
      <c r="W53" s="65"/>
      <c r="X53" s="64"/>
      <c r="Y53" s="64"/>
      <c r="Z53" s="56"/>
      <c r="AA53" s="66"/>
      <c r="AB53" s="57"/>
      <c r="AC53" s="67"/>
      <c r="AD53" s="59"/>
      <c r="AE53" s="68"/>
      <c r="AF53" s="61"/>
      <c r="AG53" s="61"/>
      <c r="AH53" s="69"/>
      <c r="AI53" s="70"/>
      <c r="AJ53" s="64"/>
      <c r="AK53" s="64"/>
      <c r="AL53" s="64"/>
      <c r="AM53" s="64"/>
      <c r="AN53" s="64"/>
    </row>
    <row r="54" spans="2:40" ht="24.5" thickTop="1" thickBot="1" x14ac:dyDescent="0.55000000000000004">
      <c r="C54" s="79" t="s">
        <v>999</v>
      </c>
      <c r="D54" s="80"/>
      <c r="E54" s="80"/>
      <c r="F54" s="80"/>
      <c r="G54" s="80"/>
      <c r="H54" s="80"/>
      <c r="I54" s="80"/>
      <c r="J54" s="80"/>
      <c r="K54" s="80"/>
      <c r="L54" s="81" t="s">
        <v>1000</v>
      </c>
      <c r="M54" s="56" t="str">
        <f t="shared" ref="M54:M60" si="74">IF(N54="","","(")</f>
        <v/>
      </c>
      <c r="N54" s="57" t="str">
        <f t="shared" ref="N54:N60" si="75">IF(D54="","",D54)</f>
        <v/>
      </c>
      <c r="O54" s="58" t="str">
        <f t="shared" ref="O54:O60" si="76">IF(N54="","",",")</f>
        <v/>
      </c>
      <c r="P54" s="59" t="str">
        <f t="shared" ref="P54:P60" si="77">IF(E54="","",E54)</f>
        <v/>
      </c>
      <c r="Q54" s="60" t="str">
        <f t="shared" ref="Q54:Q60" si="78">IF(N54="","",",")</f>
        <v/>
      </c>
      <c r="R54" s="61" t="str">
        <f t="shared" ref="R54:R60" si="79">IF(N54="","",15)</f>
        <v/>
      </c>
      <c r="S54" s="56" t="str">
        <f t="shared" ref="S54:S60" si="80">IF(N54="","",")")</f>
        <v/>
      </c>
      <c r="T54" s="62" t="str">
        <f t="shared" ref="T54:T60" si="81">IF(U54="","","(")</f>
        <v/>
      </c>
      <c r="U54" s="63" t="str">
        <f t="shared" ref="U54:U60" si="82">IF(F54="","",F54)</f>
        <v/>
      </c>
      <c r="V54" s="64" t="str">
        <f t="shared" ref="V54:V60" si="83">IF(U54="","",",")</f>
        <v/>
      </c>
      <c r="W54" s="65" t="str">
        <f t="shared" ref="W54:W60" si="84">IF(G54="","",G54)</f>
        <v/>
      </c>
      <c r="X54" s="64" t="str">
        <f t="shared" ref="X54:X60" si="85">IF(U54="","",",")</f>
        <v/>
      </c>
      <c r="Y54" s="64" t="str">
        <f t="shared" ref="Y54:Y60" si="86">IF(U54="","",250)</f>
        <v/>
      </c>
      <c r="Z54" s="56" t="str">
        <f t="shared" ref="Z54:Z60" si="87">IF(U54="","",")")</f>
        <v/>
      </c>
      <c r="AA54" s="66" t="str">
        <f t="shared" ref="AA54:AA60" si="88">IF(AB54="","","(")</f>
        <v/>
      </c>
      <c r="AB54" s="57" t="str">
        <f t="shared" ref="AB54:AB60" si="89">IF(H54="","",H54)</f>
        <v/>
      </c>
      <c r="AC54" s="67" t="str">
        <f t="shared" ref="AC54:AC60" si="90">IF(AB54="","",",")</f>
        <v/>
      </c>
      <c r="AD54" s="59" t="str">
        <f t="shared" ref="AD54:AD60" si="91">IF(I54="","",I54)</f>
        <v/>
      </c>
      <c r="AE54" s="68" t="str">
        <f t="shared" ref="AE54:AE60" si="92">IF(AB54="","",",")</f>
        <v/>
      </c>
      <c r="AF54" s="61" t="str">
        <f t="shared" ref="AF54:AF60" si="93">IF(AB54="","",350)</f>
        <v/>
      </c>
      <c r="AG54" s="61" t="str">
        <f t="shared" ref="AG54:AG60" si="94">IF(AB54="","",")")</f>
        <v/>
      </c>
      <c r="AH54" s="69" t="str">
        <f t="shared" ref="AH54:AH60" si="95">IF(AI54="","","(")</f>
        <v/>
      </c>
      <c r="AI54" s="70" t="str">
        <f t="shared" ref="AI54:AI60" si="96">IF(J54="","",J54)</f>
        <v/>
      </c>
      <c r="AJ54" s="64" t="str">
        <f t="shared" ref="AJ54:AJ60" si="97">IF(AI54="","",",")</f>
        <v/>
      </c>
      <c r="AK54" s="64" t="str">
        <f t="shared" ref="AK54:AK60" si="98">IF(K54="","",K54)</f>
        <v/>
      </c>
      <c r="AL54" s="64" t="str">
        <f t="shared" ref="AL54:AL60" si="99">IF(AI54="","",",")</f>
        <v/>
      </c>
      <c r="AM54" s="64" t="str">
        <f t="shared" ref="AM54:AM60" si="100">IF(AI54="","",450)</f>
        <v/>
      </c>
      <c r="AN54" s="64" t="str">
        <f t="shared" ref="AN54:AN60" si="101">IF(AI54="","",")")</f>
        <v/>
      </c>
    </row>
    <row r="55" spans="2:40" ht="24.5" thickTop="1" thickBot="1" x14ac:dyDescent="0.55000000000000004">
      <c r="B55" t="s">
        <v>1001</v>
      </c>
      <c r="C55" s="82" t="s">
        <v>1136</v>
      </c>
      <c r="D55" s="83" t="s">
        <v>1110</v>
      </c>
      <c r="E55" s="83" t="s">
        <v>1016</v>
      </c>
      <c r="F55" s="83"/>
      <c r="G55" s="83"/>
      <c r="H55" s="83"/>
      <c r="I55" s="83"/>
      <c r="J55" s="83"/>
      <c r="K55" s="83"/>
      <c r="L55" s="84" t="str">
        <f>IF(C55="","",_xlfn.CONCAT("       triggerLine: ","""",C55,", ",M55:AN55,""", sC: ","""",B55,""", lines: ["))</f>
        <v xml:space="preserve">       triggerLine: "HOSANNA, HOSANNA,, (Re,m,15)", sC: "ta as", lines: [</v>
      </c>
      <c r="M55" s="56" t="str">
        <f t="shared" si="74"/>
        <v>(</v>
      </c>
      <c r="N55" s="57" t="str">
        <f t="shared" si="75"/>
        <v>Re</v>
      </c>
      <c r="O55" s="58" t="str">
        <f t="shared" si="76"/>
        <v>,</v>
      </c>
      <c r="P55" s="59" t="str">
        <f t="shared" si="77"/>
        <v>m</v>
      </c>
      <c r="Q55" s="60" t="str">
        <f t="shared" si="78"/>
        <v>,</v>
      </c>
      <c r="R55" s="61">
        <f t="shared" si="79"/>
        <v>15</v>
      </c>
      <c r="S55" s="56" t="str">
        <f t="shared" si="80"/>
        <v>)</v>
      </c>
      <c r="T55" s="62" t="str">
        <f t="shared" si="81"/>
        <v/>
      </c>
      <c r="U55" s="63" t="str">
        <f t="shared" si="82"/>
        <v/>
      </c>
      <c r="V55" s="64" t="str">
        <f t="shared" si="83"/>
        <v/>
      </c>
      <c r="W55" s="65" t="str">
        <f t="shared" si="84"/>
        <v/>
      </c>
      <c r="X55" s="64" t="str">
        <f t="shared" si="85"/>
        <v/>
      </c>
      <c r="Y55" s="64" t="str">
        <f t="shared" si="86"/>
        <v/>
      </c>
      <c r="Z55" s="56" t="str">
        <f t="shared" si="87"/>
        <v/>
      </c>
      <c r="AA55" s="66" t="str">
        <f t="shared" si="88"/>
        <v/>
      </c>
      <c r="AB55" s="57" t="str">
        <f t="shared" si="89"/>
        <v/>
      </c>
      <c r="AC55" s="67" t="str">
        <f t="shared" si="90"/>
        <v/>
      </c>
      <c r="AD55" s="59" t="str">
        <f t="shared" si="91"/>
        <v/>
      </c>
      <c r="AE55" s="68" t="str">
        <f t="shared" si="92"/>
        <v/>
      </c>
      <c r="AF55" s="61" t="str">
        <f t="shared" si="93"/>
        <v/>
      </c>
      <c r="AG55" s="61" t="str">
        <f t="shared" si="94"/>
        <v/>
      </c>
      <c r="AH55" s="69" t="str">
        <f t="shared" si="95"/>
        <v/>
      </c>
      <c r="AI55" s="70" t="str">
        <f t="shared" si="96"/>
        <v/>
      </c>
      <c r="AJ55" s="64" t="str">
        <f t="shared" si="97"/>
        <v/>
      </c>
      <c r="AK55" s="64" t="str">
        <f t="shared" si="98"/>
        <v/>
      </c>
      <c r="AL55" s="64" t="str">
        <f t="shared" si="99"/>
        <v/>
      </c>
      <c r="AM55" s="64" t="str">
        <f t="shared" si="100"/>
        <v/>
      </c>
      <c r="AN55" s="64" t="str">
        <f t="shared" si="101"/>
        <v/>
      </c>
    </row>
    <row r="56" spans="2:40" ht="24.5" thickTop="1" thickBot="1" x14ac:dyDescent="0.55000000000000004">
      <c r="B56" t="s">
        <v>1003</v>
      </c>
      <c r="C56" s="85" t="s">
        <v>1137</v>
      </c>
      <c r="D56" s="86" t="s">
        <v>1017</v>
      </c>
      <c r="E56" s="86"/>
      <c r="F56" s="86"/>
      <c r="G56" s="86"/>
      <c r="H56" s="87"/>
      <c r="I56" s="87"/>
      <c r="J56" s="87"/>
      <c r="K56" s="87"/>
      <c r="L56" s="88" t="str">
        <f>IF(C56="","",_xlfn.CONCAT("            { line: ","""",C56,", ",M56:AN56,""", sC: ","""",B56,"""},"))</f>
        <v xml:space="preserve">            { line: "HOSANNA, HOSANNA., (La,,15)", sC: "as"},</v>
      </c>
      <c r="M56" s="56" t="str">
        <f t="shared" si="74"/>
        <v>(</v>
      </c>
      <c r="N56" s="57" t="str">
        <f t="shared" si="75"/>
        <v>La</v>
      </c>
      <c r="O56" s="58" t="str">
        <f t="shared" si="76"/>
        <v>,</v>
      </c>
      <c r="P56" s="59" t="str">
        <f t="shared" si="77"/>
        <v/>
      </c>
      <c r="Q56" s="60" t="str">
        <f t="shared" si="78"/>
        <v>,</v>
      </c>
      <c r="R56" s="61">
        <f t="shared" si="79"/>
        <v>15</v>
      </c>
      <c r="S56" s="56" t="str">
        <f t="shared" si="80"/>
        <v>)</v>
      </c>
      <c r="T56" s="62" t="str">
        <f t="shared" si="81"/>
        <v/>
      </c>
      <c r="U56" s="63" t="str">
        <f t="shared" si="82"/>
        <v/>
      </c>
      <c r="V56" s="64" t="str">
        <f t="shared" si="83"/>
        <v/>
      </c>
      <c r="W56" s="65" t="str">
        <f t="shared" si="84"/>
        <v/>
      </c>
      <c r="X56" s="64" t="str">
        <f t="shared" si="85"/>
        <v/>
      </c>
      <c r="Y56" s="64" t="str">
        <f t="shared" si="86"/>
        <v/>
      </c>
      <c r="Z56" s="56" t="str">
        <f t="shared" si="87"/>
        <v/>
      </c>
      <c r="AA56" s="66" t="str">
        <f t="shared" si="88"/>
        <v/>
      </c>
      <c r="AB56" s="57" t="str">
        <f t="shared" si="89"/>
        <v/>
      </c>
      <c r="AC56" s="67" t="str">
        <f t="shared" si="90"/>
        <v/>
      </c>
      <c r="AD56" s="59" t="str">
        <f t="shared" si="91"/>
        <v/>
      </c>
      <c r="AE56" s="68" t="str">
        <f t="shared" si="92"/>
        <v/>
      </c>
      <c r="AF56" s="61" t="str">
        <f t="shared" si="93"/>
        <v/>
      </c>
      <c r="AG56" s="61" t="str">
        <f t="shared" si="94"/>
        <v/>
      </c>
      <c r="AH56" s="69" t="str">
        <f t="shared" si="95"/>
        <v/>
      </c>
      <c r="AI56" s="70" t="str">
        <f t="shared" si="96"/>
        <v/>
      </c>
      <c r="AJ56" s="64" t="str">
        <f t="shared" si="97"/>
        <v/>
      </c>
      <c r="AK56" s="64" t="str">
        <f t="shared" si="98"/>
        <v/>
      </c>
      <c r="AL56" s="64" t="str">
        <f t="shared" si="99"/>
        <v/>
      </c>
      <c r="AM56" s="64" t="str">
        <f t="shared" si="100"/>
        <v/>
      </c>
      <c r="AN56" s="64" t="str">
        <f t="shared" si="101"/>
        <v/>
      </c>
    </row>
    <row r="57" spans="2:40" ht="24.5" thickTop="1" thickBot="1" x14ac:dyDescent="0.55000000000000004">
      <c r="B57" t="s">
        <v>1003</v>
      </c>
      <c r="C57" s="85" t="s">
        <v>1136</v>
      </c>
      <c r="D57" s="89" t="s">
        <v>1110</v>
      </c>
      <c r="E57" s="89" t="s">
        <v>1016</v>
      </c>
      <c r="F57" s="89"/>
      <c r="G57" s="89"/>
      <c r="H57" s="90"/>
      <c r="I57" s="90"/>
      <c r="J57" s="90"/>
      <c r="K57" s="90"/>
      <c r="L57" s="88" t="str">
        <f>IF(C57="","",_xlfn.CONCAT("            { line: ","""",C57,", ",M57:AN57,""", sC: ","""",B57,"""},"))</f>
        <v xml:space="preserve">            { line: "HOSANNA, HOSANNA,, (Re,m,15)", sC: "as"},</v>
      </c>
      <c r="M57" s="56" t="str">
        <f t="shared" si="74"/>
        <v>(</v>
      </c>
      <c r="N57" s="57" t="str">
        <f t="shared" si="75"/>
        <v>Re</v>
      </c>
      <c r="O57" s="58" t="str">
        <f t="shared" si="76"/>
        <v>,</v>
      </c>
      <c r="P57" s="59" t="str">
        <f t="shared" si="77"/>
        <v>m</v>
      </c>
      <c r="Q57" s="60" t="str">
        <f t="shared" si="78"/>
        <v>,</v>
      </c>
      <c r="R57" s="61">
        <f t="shared" si="79"/>
        <v>15</v>
      </c>
      <c r="S57" s="56" t="str">
        <f t="shared" si="80"/>
        <v>)</v>
      </c>
      <c r="T57" s="62" t="str">
        <f t="shared" si="81"/>
        <v/>
      </c>
      <c r="U57" s="63" t="str">
        <f t="shared" si="82"/>
        <v/>
      </c>
      <c r="V57" s="64" t="str">
        <f t="shared" si="83"/>
        <v/>
      </c>
      <c r="W57" s="65" t="str">
        <f t="shared" si="84"/>
        <v/>
      </c>
      <c r="X57" s="64" t="str">
        <f t="shared" si="85"/>
        <v/>
      </c>
      <c r="Y57" s="64" t="str">
        <f t="shared" si="86"/>
        <v/>
      </c>
      <c r="Z57" s="56" t="str">
        <f t="shared" si="87"/>
        <v/>
      </c>
      <c r="AA57" s="66" t="str">
        <f t="shared" si="88"/>
        <v/>
      </c>
      <c r="AB57" s="57" t="str">
        <f t="shared" si="89"/>
        <v/>
      </c>
      <c r="AC57" s="67" t="str">
        <f t="shared" si="90"/>
        <v/>
      </c>
      <c r="AD57" s="59" t="str">
        <f t="shared" si="91"/>
        <v/>
      </c>
      <c r="AE57" s="68" t="str">
        <f t="shared" si="92"/>
        <v/>
      </c>
      <c r="AF57" s="61" t="str">
        <f t="shared" si="93"/>
        <v/>
      </c>
      <c r="AG57" s="61" t="str">
        <f t="shared" si="94"/>
        <v/>
      </c>
      <c r="AH57" s="69" t="str">
        <f t="shared" si="95"/>
        <v/>
      </c>
      <c r="AI57" s="70" t="str">
        <f t="shared" si="96"/>
        <v/>
      </c>
      <c r="AJ57" s="64" t="str">
        <f t="shared" si="97"/>
        <v/>
      </c>
      <c r="AK57" s="64" t="str">
        <f t="shared" si="98"/>
        <v/>
      </c>
      <c r="AL57" s="64" t="str">
        <f t="shared" si="99"/>
        <v/>
      </c>
      <c r="AM57" s="64" t="str">
        <f t="shared" si="100"/>
        <v/>
      </c>
      <c r="AN57" s="64" t="str">
        <f t="shared" si="101"/>
        <v/>
      </c>
    </row>
    <row r="58" spans="2:40" ht="24.5" thickTop="1" thickBot="1" x14ac:dyDescent="0.55000000000000004">
      <c r="B58" t="s">
        <v>1003</v>
      </c>
      <c r="C58" s="85" t="s">
        <v>1136</v>
      </c>
      <c r="D58" s="86" t="s">
        <v>1017</v>
      </c>
      <c r="E58" s="86"/>
      <c r="F58" s="86"/>
      <c r="G58" s="86"/>
      <c r="H58" s="87"/>
      <c r="I58" s="87"/>
      <c r="J58" s="87"/>
      <c r="K58" s="87"/>
      <c r="L58" s="88" t="str">
        <f>IF(C58="","",_xlfn.CONCAT("            { line: ","""",C58,", ",M58:AN58,""", sC: ","""",B58,"""},"))</f>
        <v xml:space="preserve">            { line: "HOSANNA, HOSANNA,, (La,,15)", sC: "as"},</v>
      </c>
      <c r="M58" s="56" t="str">
        <f t="shared" si="74"/>
        <v>(</v>
      </c>
      <c r="N58" s="57" t="str">
        <f t="shared" si="75"/>
        <v>La</v>
      </c>
      <c r="O58" s="58" t="str">
        <f t="shared" si="76"/>
        <v>,</v>
      </c>
      <c r="P58" s="59" t="str">
        <f t="shared" si="77"/>
        <v/>
      </c>
      <c r="Q58" s="60" t="str">
        <f t="shared" si="78"/>
        <v>,</v>
      </c>
      <c r="R58" s="61">
        <f t="shared" si="79"/>
        <v>15</v>
      </c>
      <c r="S58" s="56" t="str">
        <f t="shared" si="80"/>
        <v>)</v>
      </c>
      <c r="T58" s="62" t="str">
        <f t="shared" si="81"/>
        <v/>
      </c>
      <c r="U58" s="63" t="str">
        <f t="shared" si="82"/>
        <v/>
      </c>
      <c r="V58" s="64" t="str">
        <f t="shared" si="83"/>
        <v/>
      </c>
      <c r="W58" s="65" t="str">
        <f t="shared" si="84"/>
        <v/>
      </c>
      <c r="X58" s="64" t="str">
        <f t="shared" si="85"/>
        <v/>
      </c>
      <c r="Y58" s="64" t="str">
        <f t="shared" si="86"/>
        <v/>
      </c>
      <c r="Z58" s="56" t="str">
        <f t="shared" si="87"/>
        <v/>
      </c>
      <c r="AA58" s="66" t="str">
        <f t="shared" si="88"/>
        <v/>
      </c>
      <c r="AB58" s="57" t="str">
        <f t="shared" si="89"/>
        <v/>
      </c>
      <c r="AC58" s="67" t="str">
        <f t="shared" si="90"/>
        <v/>
      </c>
      <c r="AD58" s="59" t="str">
        <f t="shared" si="91"/>
        <v/>
      </c>
      <c r="AE58" s="68" t="str">
        <f t="shared" si="92"/>
        <v/>
      </c>
      <c r="AF58" s="61" t="str">
        <f t="shared" si="93"/>
        <v/>
      </c>
      <c r="AG58" s="61" t="str">
        <f t="shared" si="94"/>
        <v/>
      </c>
      <c r="AH58" s="69" t="str">
        <f t="shared" si="95"/>
        <v/>
      </c>
      <c r="AI58" s="70" t="str">
        <f t="shared" si="96"/>
        <v/>
      </c>
      <c r="AJ58" s="64" t="str">
        <f t="shared" si="97"/>
        <v/>
      </c>
      <c r="AK58" s="64" t="str">
        <f t="shared" si="98"/>
        <v/>
      </c>
      <c r="AL58" s="64" t="str">
        <f t="shared" si="99"/>
        <v/>
      </c>
      <c r="AM58" s="64" t="str">
        <f t="shared" si="100"/>
        <v/>
      </c>
      <c r="AN58" s="64" t="str">
        <f t="shared" si="101"/>
        <v/>
      </c>
    </row>
    <row r="59" spans="2:40" ht="24.5" thickTop="1" thickBot="1" x14ac:dyDescent="0.55000000000000004">
      <c r="B59" t="s">
        <v>1003</v>
      </c>
      <c r="C59" s="85" t="s">
        <v>1142</v>
      </c>
      <c r="D59" s="89" t="s">
        <v>1016</v>
      </c>
      <c r="E59" s="89" t="s">
        <v>1017</v>
      </c>
      <c r="F59" s="89"/>
      <c r="G59" s="89"/>
      <c r="H59" s="90"/>
      <c r="I59" s="90"/>
      <c r="J59" s="90"/>
      <c r="K59" s="90"/>
      <c r="L59" s="88" t="str">
        <f>IF(C59="","",_xlfn.CONCAT("            { line: ","""",C59,", ",M59:AN59,""", sC: ","""",B59,"""},"))</f>
        <v xml:space="preserve">            { line: "HOSANNA EN LO ALTO DEL CIELO,   Sol, (m,La,15)", sC: "as"},</v>
      </c>
      <c r="M59" s="56" t="str">
        <f t="shared" si="74"/>
        <v>(</v>
      </c>
      <c r="N59" s="57" t="str">
        <f t="shared" si="75"/>
        <v>m</v>
      </c>
      <c r="O59" s="58" t="str">
        <f t="shared" si="76"/>
        <v>,</v>
      </c>
      <c r="P59" s="59" t="str">
        <f t="shared" si="77"/>
        <v>La</v>
      </c>
      <c r="Q59" s="60" t="str">
        <f t="shared" si="78"/>
        <v>,</v>
      </c>
      <c r="R59" s="61">
        <f t="shared" si="79"/>
        <v>15</v>
      </c>
      <c r="S59" s="56" t="str">
        <f t="shared" si="80"/>
        <v>)</v>
      </c>
      <c r="T59" s="62" t="str">
        <f t="shared" si="81"/>
        <v/>
      </c>
      <c r="U59" s="63" t="str">
        <f t="shared" si="82"/>
        <v/>
      </c>
      <c r="V59" s="64" t="str">
        <f t="shared" si="83"/>
        <v/>
      </c>
      <c r="W59" s="65" t="str">
        <f t="shared" si="84"/>
        <v/>
      </c>
      <c r="X59" s="64" t="str">
        <f t="shared" si="85"/>
        <v/>
      </c>
      <c r="Y59" s="64" t="str">
        <f t="shared" si="86"/>
        <v/>
      </c>
      <c r="Z59" s="56" t="str">
        <f t="shared" si="87"/>
        <v/>
      </c>
      <c r="AA59" s="66" t="str">
        <f t="shared" si="88"/>
        <v/>
      </c>
      <c r="AB59" s="57" t="str">
        <f t="shared" si="89"/>
        <v/>
      </c>
      <c r="AC59" s="67" t="str">
        <f t="shared" si="90"/>
        <v/>
      </c>
      <c r="AD59" s="59" t="str">
        <f t="shared" si="91"/>
        <v/>
      </c>
      <c r="AE59" s="68" t="str">
        <f t="shared" si="92"/>
        <v/>
      </c>
      <c r="AF59" s="61" t="str">
        <f t="shared" si="93"/>
        <v/>
      </c>
      <c r="AG59" s="61" t="str">
        <f t="shared" si="94"/>
        <v/>
      </c>
      <c r="AH59" s="69" t="str">
        <f t="shared" si="95"/>
        <v/>
      </c>
      <c r="AI59" s="70" t="str">
        <f t="shared" si="96"/>
        <v/>
      </c>
      <c r="AJ59" s="64" t="str">
        <f t="shared" si="97"/>
        <v/>
      </c>
      <c r="AK59" s="64" t="str">
        <f t="shared" si="98"/>
        <v/>
      </c>
      <c r="AL59" s="64" t="str">
        <f t="shared" si="99"/>
        <v/>
      </c>
      <c r="AM59" s="64" t="str">
        <f t="shared" si="100"/>
        <v/>
      </c>
      <c r="AN59" s="64" t="str">
        <f t="shared" si="101"/>
        <v/>
      </c>
    </row>
    <row r="60" spans="2:40" ht="24.5" thickTop="1" thickBot="1" x14ac:dyDescent="0.55000000000000004">
      <c r="B60" t="s">
        <v>1003</v>
      </c>
      <c r="C60" s="93" t="s">
        <v>1136</v>
      </c>
      <c r="D60" s="83" t="s">
        <v>1053</v>
      </c>
      <c r="E60" s="83" t="s">
        <v>1016</v>
      </c>
      <c r="F60" s="83" t="s">
        <v>1017</v>
      </c>
      <c r="G60" s="83"/>
      <c r="H60" s="83"/>
      <c r="I60" s="83"/>
      <c r="J60" s="83"/>
      <c r="K60" s="83"/>
      <c r="L60" s="94" t="str">
        <f>IF(C60="","",_xlfn.CONCAT("            { line: ","""",C60,", ",M60:AN60,""", sC: ","""",B60,"""},  ]},"))</f>
        <v xml:space="preserve">            { line: "HOSANNA, HOSANNA,, (Sol,m,15)(La,,250)", sC: "as"},  ]},</v>
      </c>
      <c r="M60" s="56" t="str">
        <f t="shared" si="74"/>
        <v>(</v>
      </c>
      <c r="N60" s="57" t="str">
        <f t="shared" si="75"/>
        <v>Sol</v>
      </c>
      <c r="O60" s="58" t="str">
        <f t="shared" si="76"/>
        <v>,</v>
      </c>
      <c r="P60" s="59" t="str">
        <f t="shared" si="77"/>
        <v>m</v>
      </c>
      <c r="Q60" s="60" t="str">
        <f t="shared" si="78"/>
        <v>,</v>
      </c>
      <c r="R60" s="61">
        <f t="shared" si="79"/>
        <v>15</v>
      </c>
      <c r="S60" s="56" t="str">
        <f t="shared" si="80"/>
        <v>)</v>
      </c>
      <c r="T60" s="62" t="str">
        <f t="shared" si="81"/>
        <v>(</v>
      </c>
      <c r="U60" s="63" t="str">
        <f t="shared" si="82"/>
        <v>La</v>
      </c>
      <c r="V60" s="64" t="str">
        <f t="shared" si="83"/>
        <v>,</v>
      </c>
      <c r="W60" s="65" t="str">
        <f t="shared" si="84"/>
        <v/>
      </c>
      <c r="X60" s="64" t="str">
        <f t="shared" si="85"/>
        <v>,</v>
      </c>
      <c r="Y60" s="64">
        <f t="shared" si="86"/>
        <v>250</v>
      </c>
      <c r="Z60" s="56" t="str">
        <f t="shared" si="87"/>
        <v>)</v>
      </c>
      <c r="AA60" s="66" t="str">
        <f t="shared" si="88"/>
        <v/>
      </c>
      <c r="AB60" s="57" t="str">
        <f t="shared" si="89"/>
        <v/>
      </c>
      <c r="AC60" s="67" t="str">
        <f t="shared" si="90"/>
        <v/>
      </c>
      <c r="AD60" s="59" t="str">
        <f t="shared" si="91"/>
        <v/>
      </c>
      <c r="AE60" s="68" t="str">
        <f t="shared" si="92"/>
        <v/>
      </c>
      <c r="AF60" s="61" t="str">
        <f t="shared" si="93"/>
        <v/>
      </c>
      <c r="AG60" s="61" t="str">
        <f t="shared" si="94"/>
        <v/>
      </c>
      <c r="AH60" s="69" t="str">
        <f t="shared" si="95"/>
        <v/>
      </c>
      <c r="AI60" s="70" t="str">
        <f t="shared" si="96"/>
        <v/>
      </c>
      <c r="AJ60" s="64" t="str">
        <f t="shared" si="97"/>
        <v/>
      </c>
      <c r="AK60" s="64" t="str">
        <f t="shared" si="98"/>
        <v/>
      </c>
      <c r="AL60" s="64" t="str">
        <f t="shared" si="99"/>
        <v/>
      </c>
      <c r="AM60" s="64" t="str">
        <f t="shared" si="100"/>
        <v/>
      </c>
      <c r="AN60" s="64" t="str">
        <f t="shared" si="101"/>
        <v/>
      </c>
    </row>
    <row r="61" spans="2:40" ht="24" customHeight="1" x14ac:dyDescent="0.6">
      <c r="B61" s="95"/>
      <c r="C61" s="95"/>
      <c r="D61" s="95"/>
      <c r="E61" s="95"/>
      <c r="F61" s="95"/>
      <c r="G61" s="95"/>
      <c r="H61" s="95"/>
      <c r="I61" s="95"/>
      <c r="J61" s="95"/>
      <c r="K61" s="95"/>
      <c r="L61" s="99" t="str">
        <f ca="1">_xlfn.CONCAT("]}, // ULTIMA LINEA DEL CANTO: ",L1)</f>
        <v>]}, // ULTIMA LINEA DEL CANTO: SANTO PALESTINA 74</v>
      </c>
      <c r="M61" s="95"/>
    </row>
    <row r="62" spans="2:40" ht="20.5" x14ac:dyDescent="0.35">
      <c r="L62" s="100" t="s">
        <v>1012</v>
      </c>
      <c r="M62" s="101"/>
    </row>
    <row r="63" spans="2:40" x14ac:dyDescent="0.35">
      <c r="M63"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Button 1">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395-58EA-4E2B-98E4-C5584FD14408}">
  <sheetPr codeName="Sheet75">
    <tabColor rgb="FF00B0F0"/>
  </sheetPr>
  <dimension ref="A1:AN65"/>
  <sheetViews>
    <sheetView zoomScale="85" zoomScaleNormal="85" workbookViewId="0">
      <pane xSplit="2" ySplit="1" topLeftCell="C22" activePane="bottomRight" state="frozen"/>
      <selection pane="topRight" activeCell="C1" sqref="C1"/>
      <selection pane="bottomLeft" activeCell="A2" sqref="A2"/>
      <selection pane="bottomRight" activeCell="C30" sqref="C30"/>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217</v>
      </c>
      <c r="E1" s="40"/>
      <c r="F1" s="40"/>
      <c r="G1" s="40"/>
      <c r="H1" s="40"/>
      <c r="I1" s="40"/>
      <c r="J1" s="40"/>
      <c r="K1" s="40"/>
      <c r="L1" s="41" t="str">
        <f ca="1">UPPER(VLOOKUP(C1,Table223[],3,FALSE))</f>
        <v>SANTO ROMA 77</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ROMA 77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santoroma77</v>
      </c>
      <c r="L7" s="48" t="str">
        <f ca="1">_xlfn.CONCAT("        id: ","""",C7,"""",",")</f>
        <v xml:space="preserve">        id: "santoroma77",</v>
      </c>
    </row>
    <row r="8" spans="2:32" ht="23" x14ac:dyDescent="0.35">
      <c r="C8" t="str">
        <f ca="1">PROPER(L1)</f>
        <v>Santo Roma 77</v>
      </c>
      <c r="L8" s="48" t="str">
        <f ca="1">_xlfn.CONCAT("        tt: ","""",C8,"""",",")</f>
        <v xml:space="preserve">        tt: "Santo Roma 77",</v>
      </c>
    </row>
    <row r="9" spans="2:32" ht="23" x14ac:dyDescent="0.35">
      <c r="C9" t="str">
        <f ca="1">PROPER(L1)</f>
        <v>Santo Roma 77</v>
      </c>
      <c r="L9" s="48" t="str">
        <f ca="1">_xlfn.CONCAT("        title: ","""",C9,"""",",")</f>
        <v xml:space="preserve">        title: "Santo Roma 77",</v>
      </c>
    </row>
    <row r="10" spans="2:32" ht="23" x14ac:dyDescent="0.35">
      <c r="C10" t="str">
        <f ca="1">VLOOKUP(C1,Table223[],4,FALSE)</f>
        <v>Roma 77</v>
      </c>
      <c r="L10" s="48" t="str">
        <f ca="1">_xlfn.CONCAT("        ","subtitle: ","""",C10,"""",",")</f>
        <v xml:space="preserve">        subtitle: "Roma 77",</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217</v>
      </c>
      <c r="L16" s="48" t="str">
        <f ca="1">_xlfn.CONCAT("        dbno: ","""",C16,"""",",")</f>
        <v xml:space="preserve">        dbno: "217",</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santoroma77</v>
      </c>
      <c r="L19" s="48" t="str">
        <f ca="1">_xlfn.CONCAT("        audioSrc: ","""/audio/",C19,".mp3""",",")</f>
        <v xml:space="preserve">        audioSrc: "/audio/santoroma77.mp3",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216</v>
      </c>
      <c r="C26" t="str">
        <f ca="1">VLOOKUP(B26,Table4[],13,FALSE)</f>
        <v>"/resucito/src/index.html?canto=santopalestina74"</v>
      </c>
      <c r="L26" s="48" t="str">
        <f ca="1">_xlfn.CONCAT("        ant: ",C26,",")</f>
        <v xml:space="preserve">        ant: "/resucito/src/index.html?canto=santopalestina74",</v>
      </c>
    </row>
    <row r="27" spans="2:40" ht="23" x14ac:dyDescent="0.35">
      <c r="B27">
        <f ca="1">+C1+1</f>
        <v>218</v>
      </c>
      <c r="C27" t="str">
        <f ca="1">VLOOKUP(B27,Table4[],13,FALSE)</f>
        <v>"/resucito/src/index.html?canto=santo1982"</v>
      </c>
      <c r="L27" s="48" t="str">
        <f ca="1">_xlfn.CONCAT("        sig: ",C27,",")</f>
        <v xml:space="preserve">        sig: "/resucito/src/index.html?canto=santo1982",</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1129</v>
      </c>
      <c r="D30" s="52" t="s">
        <v>1017</v>
      </c>
      <c r="E30" s="52" t="s">
        <v>1016</v>
      </c>
      <c r="F30" s="53"/>
      <c r="G30" s="53"/>
      <c r="H30" s="52"/>
      <c r="I30" s="52"/>
      <c r="J30" s="54"/>
      <c r="K30" s="54"/>
      <c r="L30" s="55" t="str">
        <f t="shared" ref="L30:L31" si="0">IF(C30="","",_xlfn.CONCAT("            { line: ","""",C30,", ",M30:AN30,""", sC: ","""",B30,"""},"))</f>
        <v xml:space="preserve">            { line: "SANTO,SANTO,SANTO,, (La,m,15)", sC: "ta as"},</v>
      </c>
      <c r="M30" s="56" t="str">
        <f t="shared" ref="M30:M36" si="1">IF(N30="","","(")</f>
        <v>(</v>
      </c>
      <c r="N30" s="57" t="str">
        <f t="shared" ref="N30:N59" si="2">IF(D30="","",D30)</f>
        <v>La</v>
      </c>
      <c r="O30" s="58" t="str">
        <f t="shared" ref="O30:O36" si="3">IF(N30="","",",")</f>
        <v>,</v>
      </c>
      <c r="P30" s="59" t="str">
        <f t="shared" ref="P30:P59" si="4">IF(E30="","",E30)</f>
        <v>m</v>
      </c>
      <c r="Q30" s="60" t="str">
        <f t="shared" ref="Q30:Q36" si="5">IF(N30="","",",")</f>
        <v>,</v>
      </c>
      <c r="R30" s="61">
        <f t="shared" ref="R30:R36" si="6">IF(N30="","",15)</f>
        <v>15</v>
      </c>
      <c r="S30" s="56" t="str">
        <f t="shared" ref="S30:S36" si="7">IF(N30="","",")")</f>
        <v>)</v>
      </c>
      <c r="T30" s="62" t="str">
        <f t="shared" ref="T30:T36" si="8">IF(U30="","","(")</f>
        <v/>
      </c>
      <c r="U30" s="63" t="str">
        <f t="shared" ref="U30:U59" si="9">IF(F30="","",F30)</f>
        <v/>
      </c>
      <c r="V30" s="64" t="str">
        <f t="shared" ref="V30:V36" si="10">IF(U30="","",",")</f>
        <v/>
      </c>
      <c r="W30" s="65" t="str">
        <f t="shared" ref="W30:W59" si="11">IF(G30="","",G30)</f>
        <v/>
      </c>
      <c r="X30" s="64" t="str">
        <f t="shared" ref="X30:X36" si="12">IF(U30="","",",")</f>
        <v/>
      </c>
      <c r="Y30" s="64" t="str">
        <f t="shared" ref="Y30:Y36" si="13">IF(U30="","",250)</f>
        <v/>
      </c>
      <c r="Z30" s="56" t="str">
        <f t="shared" ref="Z30:Z36" si="14">IF(U30="","",")")</f>
        <v/>
      </c>
      <c r="AA30" s="66" t="str">
        <f t="shared" ref="AA30:AA36" si="15">IF(AB30="","","(")</f>
        <v/>
      </c>
      <c r="AB30" s="57" t="str">
        <f t="shared" ref="AB30:AB59" si="16">IF(H30="","",H30)</f>
        <v/>
      </c>
      <c r="AC30" s="67" t="str">
        <f t="shared" ref="AC30:AC36" si="17">IF(AB30="","",",")</f>
        <v/>
      </c>
      <c r="AD30" s="59" t="str">
        <f t="shared" ref="AD30:AD36" si="18">IF(I30="","",I30)</f>
        <v/>
      </c>
      <c r="AE30" s="68" t="str">
        <f t="shared" ref="AE30:AE36" si="19">IF(AB30="","",",")</f>
        <v/>
      </c>
      <c r="AF30" s="61" t="str">
        <f t="shared" ref="AF30:AF36" si="20">IF(AB30="","",350)</f>
        <v/>
      </c>
      <c r="AG30" s="61" t="str">
        <f t="shared" ref="AG30:AG36" si="21">IF(AB30="","",")")</f>
        <v/>
      </c>
      <c r="AH30" s="69" t="str">
        <f t="shared" ref="AH30:AH36" si="22">IF(AI30="","","(")</f>
        <v/>
      </c>
      <c r="AI30" s="70" t="str">
        <f t="shared" ref="AI30:AI59" si="23">IF(J30="","",J30)</f>
        <v/>
      </c>
      <c r="AJ30" s="64" t="str">
        <f t="shared" ref="AJ30:AJ36" si="24">IF(AI30="","",",")</f>
        <v/>
      </c>
      <c r="AK30" s="64" t="str">
        <f t="shared" ref="AK30:AK36" si="25">IF(K30="","",K30)</f>
        <v/>
      </c>
      <c r="AL30" s="64" t="str">
        <f t="shared" ref="AL30:AL36" si="26">IF(AI30="","",",")</f>
        <v/>
      </c>
      <c r="AM30" s="64" t="str">
        <f t="shared" ref="AM30:AM36" si="27">IF(AI30="","",450)</f>
        <v/>
      </c>
      <c r="AN30" s="64" t="str">
        <f t="shared" ref="AN30:AN36" si="28">IF(AI30="","",")")</f>
        <v/>
      </c>
    </row>
    <row r="31" spans="2:40" ht="24.5" thickTop="1" thickBot="1" x14ac:dyDescent="0.55000000000000004">
      <c r="B31" t="s">
        <v>1003</v>
      </c>
      <c r="C31" s="51" t="s">
        <v>1080</v>
      </c>
      <c r="D31" s="52" t="s">
        <v>1053</v>
      </c>
      <c r="E31" s="52"/>
      <c r="F31" s="53" t="s">
        <v>1017</v>
      </c>
      <c r="G31" s="53" t="s">
        <v>1016</v>
      </c>
      <c r="H31" s="52"/>
      <c r="I31" s="52"/>
      <c r="J31" s="54"/>
      <c r="K31" s="54"/>
      <c r="L31" s="55" t="str">
        <f t="shared" si="0"/>
        <v xml:space="preserve">            { line: "SANTO,SANTO,SANTO., (Sol,,15)(La,m,250)", sC: "as"},</v>
      </c>
      <c r="M31" s="56" t="str">
        <f t="shared" si="1"/>
        <v>(</v>
      </c>
      <c r="N31" s="57" t="str">
        <f t="shared" si="2"/>
        <v>Sol</v>
      </c>
      <c r="O31" s="58" t="str">
        <f t="shared" si="3"/>
        <v>,</v>
      </c>
      <c r="P31" s="59" t="str">
        <f t="shared" si="4"/>
        <v/>
      </c>
      <c r="Q31" s="60" t="str">
        <f t="shared" si="5"/>
        <v>,</v>
      </c>
      <c r="R31" s="61">
        <f t="shared" si="6"/>
        <v>15</v>
      </c>
      <c r="S31" s="56" t="str">
        <f t="shared" si="7"/>
        <v>)</v>
      </c>
      <c r="T31" s="62" t="str">
        <f t="shared" si="8"/>
        <v>(</v>
      </c>
      <c r="U31" s="63" t="str">
        <f t="shared" si="9"/>
        <v>La</v>
      </c>
      <c r="V31" s="64" t="str">
        <f t="shared" si="10"/>
        <v>,</v>
      </c>
      <c r="W31" s="65" t="str">
        <f t="shared" si="11"/>
        <v>m</v>
      </c>
      <c r="X31" s="64" t="str">
        <f t="shared" si="12"/>
        <v>,</v>
      </c>
      <c r="Y31" s="64">
        <f t="shared" si="13"/>
        <v>250</v>
      </c>
      <c r="Z31" s="56" t="str">
        <f t="shared" si="14"/>
        <v>)</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6.5" thickTop="1" thickBot="1" x14ac:dyDescent="0.55000000000000004">
      <c r="C32" s="73"/>
      <c r="D32" s="74"/>
      <c r="E32" s="74"/>
      <c r="F32" s="74"/>
      <c r="G32" s="74"/>
      <c r="H32" s="74"/>
      <c r="I32" s="74"/>
      <c r="J32" s="74"/>
      <c r="K32" s="74"/>
      <c r="L32" s="75" t="s">
        <v>997</v>
      </c>
      <c r="M32" s="56"/>
      <c r="N32" s="57"/>
      <c r="O32" s="58"/>
      <c r="P32" s="59"/>
      <c r="Q32" s="60"/>
      <c r="R32" s="61"/>
      <c r="S32" s="56"/>
      <c r="T32" s="62"/>
      <c r="U32" s="63"/>
      <c r="V32" s="64"/>
      <c r="W32" s="65"/>
      <c r="X32" s="64"/>
      <c r="Y32" s="64"/>
      <c r="Z32" s="56"/>
      <c r="AA32" s="66"/>
      <c r="AB32" s="57"/>
      <c r="AC32" s="67"/>
      <c r="AD32" s="59"/>
      <c r="AE32" s="68"/>
      <c r="AF32" s="61"/>
      <c r="AG32" s="61"/>
      <c r="AH32" s="69"/>
      <c r="AI32" s="70"/>
      <c r="AJ32" s="64"/>
      <c r="AK32" s="64"/>
      <c r="AL32" s="64"/>
      <c r="AM32" s="64"/>
      <c r="AN32" s="64"/>
    </row>
    <row r="33" spans="1:40" ht="24.5" thickTop="1" thickBot="1" x14ac:dyDescent="0.55000000000000004">
      <c r="B33" t="s">
        <v>1018</v>
      </c>
      <c r="C33" s="51" t="s">
        <v>1081</v>
      </c>
      <c r="D33" s="52" t="s">
        <v>1017</v>
      </c>
      <c r="E33" s="52" t="s">
        <v>1016</v>
      </c>
      <c r="F33" s="53" t="s">
        <v>1053</v>
      </c>
      <c r="G33" s="53"/>
      <c r="H33" s="52" t="s">
        <v>1017</v>
      </c>
      <c r="I33" s="52" t="s">
        <v>1016</v>
      </c>
      <c r="J33" s="54"/>
      <c r="K33" s="54"/>
      <c r="L33" s="55" t="str">
        <f>IF(C33="","",_xlfn.CONCAT("            { line: ","""",C33,", ",M33:AN33,""", sC: ","""",B33,"""},"))</f>
        <v xml:space="preserve">            { line: "Los cielos y la tierra, (La,m,15)(Sol,,250)(La,m,350)", sC: "tc"},</v>
      </c>
      <c r="M33" s="56" t="str">
        <f t="shared" si="1"/>
        <v>(</v>
      </c>
      <c r="N33" s="57" t="str">
        <f t="shared" si="2"/>
        <v>La</v>
      </c>
      <c r="O33" s="58" t="str">
        <f t="shared" si="3"/>
        <v>,</v>
      </c>
      <c r="P33" s="59" t="str">
        <f t="shared" si="4"/>
        <v>m</v>
      </c>
      <c r="Q33" s="60" t="str">
        <f t="shared" si="5"/>
        <v>,</v>
      </c>
      <c r="R33" s="61">
        <f t="shared" si="6"/>
        <v>15</v>
      </c>
      <c r="S33" s="56" t="str">
        <f t="shared" si="7"/>
        <v>)</v>
      </c>
      <c r="T33" s="62" t="str">
        <f t="shared" si="8"/>
        <v>(</v>
      </c>
      <c r="U33" s="63" t="str">
        <f t="shared" si="9"/>
        <v>Sol</v>
      </c>
      <c r="V33" s="64" t="str">
        <f t="shared" si="10"/>
        <v>,</v>
      </c>
      <c r="W33" s="65" t="str">
        <f t="shared" si="11"/>
        <v/>
      </c>
      <c r="X33" s="64" t="str">
        <f t="shared" si="12"/>
        <v>,</v>
      </c>
      <c r="Y33" s="64">
        <f t="shared" si="13"/>
        <v>250</v>
      </c>
      <c r="Z33" s="56" t="str">
        <f t="shared" si="14"/>
        <v>)</v>
      </c>
      <c r="AA33" s="66" t="str">
        <f t="shared" si="15"/>
        <v>(</v>
      </c>
      <c r="AB33" s="57" t="str">
        <f t="shared" si="16"/>
        <v>La</v>
      </c>
      <c r="AC33" s="67" t="str">
        <f t="shared" si="17"/>
        <v>,</v>
      </c>
      <c r="AD33" s="59" t="str">
        <f t="shared" si="18"/>
        <v>m</v>
      </c>
      <c r="AE33" s="68" t="str">
        <f t="shared" si="19"/>
        <v>,</v>
      </c>
      <c r="AF33" s="61">
        <f t="shared" si="20"/>
        <v>350</v>
      </c>
      <c r="AG33" s="61" t="str">
        <f t="shared" si="21"/>
        <v>)</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4.5" thickTop="1" thickBot="1" x14ac:dyDescent="0.55000000000000004">
      <c r="C34" s="51" t="s">
        <v>1143</v>
      </c>
      <c r="D34" s="52" t="s">
        <v>1053</v>
      </c>
      <c r="E34" s="52"/>
      <c r="F34" s="53" t="s">
        <v>1017</v>
      </c>
      <c r="G34" s="53" t="s">
        <v>1016</v>
      </c>
      <c r="H34" s="52"/>
      <c r="I34" s="52"/>
      <c r="J34" s="54"/>
      <c r="K34" s="54"/>
      <c r="L34" s="55" t="str">
        <f>IF(C34="","",_xlfn.CONCAT("            { line: ","""",C34,", ",M34:AN34,""", sC: ","""",B34,"""},"))</f>
        <v xml:space="preserve">            { line: "están llenos, están llenos de Ti., (Sol,,15)(La,m,250)", sC: ""},</v>
      </c>
      <c r="M34" s="56" t="str">
        <f t="shared" si="1"/>
        <v>(</v>
      </c>
      <c r="N34" s="57" t="str">
        <f t="shared" si="2"/>
        <v>Sol</v>
      </c>
      <c r="O34" s="58" t="str">
        <f t="shared" si="3"/>
        <v>,</v>
      </c>
      <c r="P34" s="59" t="str">
        <f t="shared" si="4"/>
        <v/>
      </c>
      <c r="Q34" s="60" t="str">
        <f t="shared" si="5"/>
        <v>,</v>
      </c>
      <c r="R34" s="61">
        <f t="shared" si="6"/>
        <v>15</v>
      </c>
      <c r="S34" s="56" t="str">
        <f t="shared" si="7"/>
        <v>)</v>
      </c>
      <c r="T34" s="62" t="str">
        <f t="shared" si="8"/>
        <v>(</v>
      </c>
      <c r="U34" s="63" t="str">
        <f t="shared" si="9"/>
        <v>La</v>
      </c>
      <c r="V34" s="64" t="str">
        <f t="shared" si="10"/>
        <v>,</v>
      </c>
      <c r="W34" s="65" t="str">
        <f t="shared" si="11"/>
        <v>m</v>
      </c>
      <c r="X34" s="64" t="str">
        <f t="shared" si="12"/>
        <v>,</v>
      </c>
      <c r="Y34" s="64">
        <f t="shared" si="13"/>
        <v>250</v>
      </c>
      <c r="Z34" s="56" t="str">
        <f t="shared" si="14"/>
        <v>)</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1:40" ht="26.5" thickTop="1" thickBot="1" x14ac:dyDescent="0.55000000000000004">
      <c r="C35" s="73"/>
      <c r="D35" s="74"/>
      <c r="E35" s="74"/>
      <c r="F35" s="74"/>
      <c r="G35" s="74"/>
      <c r="H35" s="74"/>
      <c r="I35" s="74"/>
      <c r="J35" s="74"/>
      <c r="K35" s="74"/>
      <c r="L35" s="75" t="s">
        <v>997</v>
      </c>
      <c r="M35" s="56"/>
      <c r="N35" s="57"/>
      <c r="O35" s="58"/>
      <c r="P35" s="59"/>
      <c r="Q35" s="60"/>
      <c r="R35" s="61"/>
      <c r="S35" s="56"/>
      <c r="T35" s="62"/>
      <c r="U35" s="63"/>
      <c r="V35" s="64"/>
      <c r="W35" s="65"/>
      <c r="X35" s="64"/>
      <c r="Y35" s="64"/>
      <c r="Z35" s="56"/>
      <c r="AA35" s="66"/>
      <c r="AB35" s="57"/>
      <c r="AC35" s="67"/>
      <c r="AD35" s="59"/>
      <c r="AE35" s="68"/>
      <c r="AF35" s="61"/>
      <c r="AG35" s="61"/>
      <c r="AH35" s="69"/>
      <c r="AI35" s="70"/>
      <c r="AJ35" s="64"/>
      <c r="AK35" s="64"/>
      <c r="AL35" s="64"/>
      <c r="AM35" s="64"/>
      <c r="AN35" s="64"/>
    </row>
    <row r="36" spans="1:40" ht="24.5" thickTop="1" thickBot="1" x14ac:dyDescent="0.55000000000000004">
      <c r="B36" t="s">
        <v>1001</v>
      </c>
      <c r="C36" s="51" t="s">
        <v>1136</v>
      </c>
      <c r="D36" s="52" t="s">
        <v>1048</v>
      </c>
      <c r="E36" s="52"/>
      <c r="F36" s="53" t="s">
        <v>1015</v>
      </c>
      <c r="G36" s="53"/>
      <c r="H36" s="52"/>
      <c r="I36" s="52"/>
      <c r="J36" s="54"/>
      <c r="K36" s="54"/>
      <c r="L36" s="55" t="str">
        <f t="shared" ref="L36:L44" si="29">IF(C36="","",_xlfn.CONCAT("            { line: ","""",C36,", ",M36:AN36,""", sC: ","""",B36,"""},"))</f>
        <v xml:space="preserve">            { line: "HOSANNA, HOSANNA,, (Fa,,15)(Mi,,250)", sC: "ta as"},</v>
      </c>
      <c r="M36" s="56" t="str">
        <f t="shared" si="1"/>
        <v>(</v>
      </c>
      <c r="N36" s="57" t="str">
        <f t="shared" si="2"/>
        <v>Fa</v>
      </c>
      <c r="O36" s="58" t="str">
        <f t="shared" si="3"/>
        <v>,</v>
      </c>
      <c r="P36" s="59" t="str">
        <f t="shared" si="4"/>
        <v/>
      </c>
      <c r="Q36" s="60" t="str">
        <f t="shared" si="5"/>
        <v>,</v>
      </c>
      <c r="R36" s="61">
        <f t="shared" si="6"/>
        <v>15</v>
      </c>
      <c r="S36" s="56" t="str">
        <f t="shared" si="7"/>
        <v>)</v>
      </c>
      <c r="T36" s="62" t="str">
        <f t="shared" si="8"/>
        <v>(</v>
      </c>
      <c r="U36" s="63" t="str">
        <f t="shared" si="9"/>
        <v>Mi</v>
      </c>
      <c r="V36" s="64" t="str">
        <f t="shared" si="10"/>
        <v>,</v>
      </c>
      <c r="W36" s="65" t="str">
        <f t="shared" si="11"/>
        <v/>
      </c>
      <c r="X36" s="64" t="str">
        <f t="shared" si="12"/>
        <v>,</v>
      </c>
      <c r="Y36" s="64">
        <f t="shared" si="13"/>
        <v>250</v>
      </c>
      <c r="Z36" s="56" t="str">
        <f t="shared" si="14"/>
        <v>)</v>
      </c>
      <c r="AA36" s="66" t="str">
        <f t="shared" si="15"/>
        <v/>
      </c>
      <c r="AB36" s="57" t="str">
        <f t="shared" si="16"/>
        <v/>
      </c>
      <c r="AC36" s="67" t="str">
        <f t="shared" si="17"/>
        <v/>
      </c>
      <c r="AD36" s="59" t="str">
        <f t="shared" si="18"/>
        <v/>
      </c>
      <c r="AE36" s="68" t="str">
        <f t="shared" si="19"/>
        <v/>
      </c>
      <c r="AF36" s="61" t="str">
        <f t="shared" si="20"/>
        <v/>
      </c>
      <c r="AG36" s="61" t="str">
        <f t="shared" si="21"/>
        <v/>
      </c>
      <c r="AH36" s="69" t="str">
        <f t="shared" si="22"/>
        <v/>
      </c>
      <c r="AI36" s="70" t="str">
        <f t="shared" si="23"/>
        <v/>
      </c>
      <c r="AJ36" s="64" t="str">
        <f t="shared" si="24"/>
        <v/>
      </c>
      <c r="AK36" s="64" t="str">
        <f t="shared" si="25"/>
        <v/>
      </c>
      <c r="AL36" s="64" t="str">
        <f t="shared" si="26"/>
        <v/>
      </c>
      <c r="AM36" s="64" t="str">
        <f t="shared" si="27"/>
        <v/>
      </c>
      <c r="AN36" s="64" t="str">
        <f t="shared" si="28"/>
        <v/>
      </c>
    </row>
    <row r="37" spans="1:40" ht="24.5" thickTop="1" thickBot="1" x14ac:dyDescent="0.55000000000000004">
      <c r="B37" t="s">
        <v>1003</v>
      </c>
      <c r="C37" s="51" t="s">
        <v>1136</v>
      </c>
      <c r="D37" s="52" t="s">
        <v>1048</v>
      </c>
      <c r="E37" s="52"/>
      <c r="F37" s="53" t="s">
        <v>1015</v>
      </c>
      <c r="G37" s="53"/>
      <c r="H37" s="52"/>
      <c r="I37" s="52"/>
      <c r="J37" s="54"/>
      <c r="K37" s="54"/>
      <c r="L37" s="55" t="str">
        <f t="shared" si="29"/>
        <v xml:space="preserve">            { line: "HOSANNA, HOSANNA,, (Fa,,15)(Mi,,250)", sC: "as"},</v>
      </c>
      <c r="M37" s="56" t="str">
        <f>IF(N37="","","(")</f>
        <v>(</v>
      </c>
      <c r="N37" s="57" t="str">
        <f>IF(D37="","",D37)</f>
        <v>Fa</v>
      </c>
      <c r="O37" s="58" t="str">
        <f>IF(N37="","",",")</f>
        <v>,</v>
      </c>
      <c r="P37" s="59" t="str">
        <f>IF(E37="","",E37)</f>
        <v/>
      </c>
      <c r="Q37" s="60" t="str">
        <f>IF(N37="","",",")</f>
        <v>,</v>
      </c>
      <c r="R37" s="61">
        <f>IF(N37="","",15)</f>
        <v>15</v>
      </c>
      <c r="S37" s="56" t="str">
        <f>IF(N37="","",")")</f>
        <v>)</v>
      </c>
      <c r="T37" s="62" t="str">
        <f>IF(U37="","","(")</f>
        <v>(</v>
      </c>
      <c r="U37" s="63" t="str">
        <f>IF(F37="","",F37)</f>
        <v>Mi</v>
      </c>
      <c r="V37" s="64" t="str">
        <f>IF(U37="","",",")</f>
        <v>,</v>
      </c>
      <c r="W37" s="65" t="str">
        <f>IF(G37="","",G37)</f>
        <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4.5" thickTop="1" thickBot="1" x14ac:dyDescent="0.55000000000000004">
      <c r="B38" t="s">
        <v>1003</v>
      </c>
      <c r="C38" s="51" t="s">
        <v>1136</v>
      </c>
      <c r="D38" s="52" t="s">
        <v>1048</v>
      </c>
      <c r="E38" s="52"/>
      <c r="F38" s="53" t="s">
        <v>1053</v>
      </c>
      <c r="G38" s="53"/>
      <c r="H38" s="52"/>
      <c r="I38" s="52"/>
      <c r="J38" s="54"/>
      <c r="K38" s="54"/>
      <c r="L38" s="55" t="str">
        <f t="shared" si="29"/>
        <v xml:space="preserve">            { line: "HOSANNA, HOSANNA,, (Fa,,15)(Sol,,250)", sC: "as"},</v>
      </c>
      <c r="M38" s="56" t="str">
        <f>IF(N38="","","(")</f>
        <v>(</v>
      </c>
      <c r="N38" s="57" t="str">
        <f>IF(D38="","",D38)</f>
        <v>Fa</v>
      </c>
      <c r="O38" s="58" t="str">
        <f>IF(N38="","",",")</f>
        <v>,</v>
      </c>
      <c r="P38" s="59" t="str">
        <f>IF(E38="","",E38)</f>
        <v/>
      </c>
      <c r="Q38" s="60" t="str">
        <f>IF(N38="","",",")</f>
        <v>,</v>
      </c>
      <c r="R38" s="61">
        <f>IF(N38="","",15)</f>
        <v>15</v>
      </c>
      <c r="S38" s="56" t="str">
        <f>IF(N38="","",")")</f>
        <v>)</v>
      </c>
      <c r="T38" s="62" t="str">
        <f>IF(U38="","","(")</f>
        <v>(</v>
      </c>
      <c r="U38" s="63" t="str">
        <f>IF(F38="","",F38)</f>
        <v>Sol</v>
      </c>
      <c r="V38" s="64" t="str">
        <f>IF(U38="","",",")</f>
        <v>,</v>
      </c>
      <c r="W38" s="65" t="str">
        <f>IF(G38="","",G38)</f>
        <v/>
      </c>
      <c r="X38" s="64" t="str">
        <f>IF(U38="","",",")</f>
        <v>,</v>
      </c>
      <c r="Y38" s="64">
        <f>IF(U38="","",250)</f>
        <v>250</v>
      </c>
      <c r="Z38" s="56" t="str">
        <f>IF(U38="","",")")</f>
        <v>)</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4.5" thickTop="1" thickBot="1" x14ac:dyDescent="0.55000000000000004">
      <c r="B39" t="s">
        <v>1003</v>
      </c>
      <c r="C39" s="51" t="s">
        <v>1144</v>
      </c>
      <c r="D39" s="52" t="s">
        <v>1048</v>
      </c>
      <c r="E39" s="52"/>
      <c r="F39" s="53" t="s">
        <v>1015</v>
      </c>
      <c r="G39" s="53"/>
      <c r="H39" s="52"/>
      <c r="I39" s="52"/>
      <c r="J39" s="54"/>
      <c r="K39" s="54"/>
      <c r="L39" s="55" t="str">
        <f t="shared" si="29"/>
        <v xml:space="preserve">            { line: "EN LO ALTO DEL CIELO., (Fa,,15)(Mi,,250)", sC: "as"},</v>
      </c>
      <c r="M39" s="56" t="str">
        <f>IF(N39="","","(")</f>
        <v>(</v>
      </c>
      <c r="N39" s="57" t="str">
        <f>IF(D39="","",D39)</f>
        <v>Fa</v>
      </c>
      <c r="O39" s="58" t="str">
        <f>IF(N39="","",",")</f>
        <v>,</v>
      </c>
      <c r="P39" s="59" t="str">
        <f>IF(E39="","",E39)</f>
        <v/>
      </c>
      <c r="Q39" s="60" t="str">
        <f>IF(N39="","",",")</f>
        <v>,</v>
      </c>
      <c r="R39" s="61">
        <f>IF(N39="","",15)</f>
        <v>15</v>
      </c>
      <c r="S39" s="56" t="str">
        <f>IF(N39="","",")")</f>
        <v>)</v>
      </c>
      <c r="T39" s="62" t="str">
        <f>IF(U39="","","(")</f>
        <v>(</v>
      </c>
      <c r="U39" s="63" t="str">
        <f>IF(F39="","",F39)</f>
        <v>Mi</v>
      </c>
      <c r="V39" s="64" t="str">
        <f>IF(U39="","",",")</f>
        <v>,</v>
      </c>
      <c r="W39" s="65" t="str">
        <f>IF(G39="","",G39)</f>
        <v/>
      </c>
      <c r="X39" s="64" t="str">
        <f>IF(U39="","",",")</f>
        <v>,</v>
      </c>
      <c r="Y39" s="64">
        <f>IF(U39="","",250)</f>
        <v>250</v>
      </c>
      <c r="Z39" s="56" t="str">
        <f>IF(U39="","",")")</f>
        <v>)</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1:40" ht="26.5" thickTop="1" thickBot="1" x14ac:dyDescent="0.55000000000000004">
      <c r="C40" s="73"/>
      <c r="D40" s="74"/>
      <c r="E40" s="74"/>
      <c r="F40" s="74"/>
      <c r="G40" s="74"/>
      <c r="H40" s="74"/>
      <c r="I40" s="74"/>
      <c r="J40" s="74"/>
      <c r="K40" s="74"/>
      <c r="L40" s="75" t="s">
        <v>997</v>
      </c>
      <c r="M40" s="56"/>
      <c r="N40" s="57"/>
      <c r="O40" s="58"/>
      <c r="P40" s="59"/>
      <c r="Q40" s="60"/>
      <c r="R40" s="61"/>
      <c r="S40" s="56"/>
      <c r="T40" s="62"/>
      <c r="U40" s="63"/>
      <c r="V40" s="64"/>
      <c r="W40" s="65"/>
      <c r="X40" s="64"/>
      <c r="Y40" s="64"/>
      <c r="Z40" s="56"/>
      <c r="AA40" s="66"/>
      <c r="AB40" s="57"/>
      <c r="AC40" s="67"/>
      <c r="AD40" s="59"/>
      <c r="AE40" s="68"/>
      <c r="AF40" s="61"/>
      <c r="AG40" s="61"/>
      <c r="AH40" s="69"/>
      <c r="AI40" s="70"/>
      <c r="AJ40" s="64"/>
      <c r="AK40" s="64"/>
      <c r="AL40" s="64"/>
      <c r="AM40" s="64"/>
      <c r="AN40" s="64"/>
    </row>
    <row r="41" spans="1:40" ht="24.5" thickTop="1" thickBot="1" x14ac:dyDescent="0.55000000000000004">
      <c r="B41" t="s">
        <v>1003</v>
      </c>
      <c r="C41" s="51" t="s">
        <v>1136</v>
      </c>
      <c r="D41" s="52" t="s">
        <v>1048</v>
      </c>
      <c r="E41" s="52"/>
      <c r="F41" s="53" t="s">
        <v>1015</v>
      </c>
      <c r="G41" s="53"/>
      <c r="H41" s="52"/>
      <c r="I41" s="52"/>
      <c r="J41" s="54"/>
      <c r="K41" s="54"/>
      <c r="L41" s="55" t="str">
        <f t="shared" si="29"/>
        <v xml:space="preserve">            { line: "HOSANNA, HOSANNA,, (Fa,,15)(Mi,,250)", sC: "as"},</v>
      </c>
      <c r="M41" s="56" t="str">
        <f>IF(N41="","","(")</f>
        <v>(</v>
      </c>
      <c r="N41" s="57" t="str">
        <f>IF(D41="","",D41)</f>
        <v>Fa</v>
      </c>
      <c r="O41" s="58" t="str">
        <f>IF(N41="","",",")</f>
        <v>,</v>
      </c>
      <c r="P41" s="59" t="str">
        <f>IF(E41="","",E41)</f>
        <v/>
      </c>
      <c r="Q41" s="60" t="str">
        <f>IF(N41="","",",")</f>
        <v>,</v>
      </c>
      <c r="R41" s="61">
        <f>IF(N41="","",15)</f>
        <v>15</v>
      </c>
      <c r="S41" s="56" t="str">
        <f>IF(N41="","",")")</f>
        <v>)</v>
      </c>
      <c r="T41" s="62" t="str">
        <f>IF(U41="","","(")</f>
        <v>(</v>
      </c>
      <c r="U41" s="63" t="str">
        <f>IF(F41="","",F41)</f>
        <v>Mi</v>
      </c>
      <c r="V41" s="64" t="str">
        <f>IF(U41="","",",")</f>
        <v>,</v>
      </c>
      <c r="W41" s="65" t="str">
        <f>IF(G41="","",G41)</f>
        <v/>
      </c>
      <c r="X41" s="64" t="str">
        <f>IF(U41="","",",")</f>
        <v>,</v>
      </c>
      <c r="Y41" s="64">
        <f>IF(U41="","",250)</f>
        <v>250</v>
      </c>
      <c r="Z41" s="56" t="str">
        <f>IF(U41="","",")")</f>
        <v>)</v>
      </c>
      <c r="AA41" s="66" t="str">
        <f>IF(AB41="","","(")</f>
        <v/>
      </c>
      <c r="AB41" s="57" t="str">
        <f>IF(H41="","",H41)</f>
        <v/>
      </c>
      <c r="AC41" s="67" t="str">
        <f>IF(AB41="","",",")</f>
        <v/>
      </c>
      <c r="AD41" s="59" t="str">
        <f>IF(I41="","",I41)</f>
        <v/>
      </c>
      <c r="AE41" s="68" t="str">
        <f>IF(AB41="","",",")</f>
        <v/>
      </c>
      <c r="AF41" s="61" t="str">
        <f>IF(AB41="","",350)</f>
        <v/>
      </c>
      <c r="AG41" s="61" t="str">
        <f>IF(AB41="","",")")</f>
        <v/>
      </c>
      <c r="AH41" s="69" t="str">
        <f>IF(AI41="","","(")</f>
        <v/>
      </c>
      <c r="AI41" s="70" t="str">
        <f>IF(J41="","",J41)</f>
        <v/>
      </c>
      <c r="AJ41" s="64" t="str">
        <f>IF(AI41="","",",")</f>
        <v/>
      </c>
      <c r="AK41" s="64" t="str">
        <f>IF(K41="","",K41)</f>
        <v/>
      </c>
      <c r="AL41" s="64" t="str">
        <f>IF(AI41="","",",")</f>
        <v/>
      </c>
      <c r="AM41" s="64" t="str">
        <f>IF(AI41="","",450)</f>
        <v/>
      </c>
      <c r="AN41" s="64" t="str">
        <f>IF(AI41="","",")")</f>
        <v/>
      </c>
    </row>
    <row r="42" spans="1:40" ht="24.5" thickTop="1" thickBot="1" x14ac:dyDescent="0.55000000000000004">
      <c r="B42" t="s">
        <v>1003</v>
      </c>
      <c r="C42" s="51" t="s">
        <v>1136</v>
      </c>
      <c r="D42" s="52" t="s">
        <v>1048</v>
      </c>
      <c r="E42" s="52"/>
      <c r="F42" s="53" t="s">
        <v>1015</v>
      </c>
      <c r="G42" s="53"/>
      <c r="H42" s="52"/>
      <c r="I42" s="52"/>
      <c r="J42" s="54"/>
      <c r="K42" s="54"/>
      <c r="L42" s="55" t="str">
        <f t="shared" si="29"/>
        <v xml:space="preserve">            { line: "HOSANNA, HOSANNA,, (Fa,,15)(Mi,,250)", sC: "as"},</v>
      </c>
      <c r="M42" s="56" t="str">
        <f>IF(N42="","","(")</f>
        <v>(</v>
      </c>
      <c r="N42" s="57" t="str">
        <f>IF(D42="","",D42)</f>
        <v>Fa</v>
      </c>
      <c r="O42" s="58" t="str">
        <f>IF(N42="","",",")</f>
        <v>,</v>
      </c>
      <c r="P42" s="59" t="str">
        <f>IF(E42="","",E42)</f>
        <v/>
      </c>
      <c r="Q42" s="60" t="str">
        <f>IF(N42="","",",")</f>
        <v>,</v>
      </c>
      <c r="R42" s="61">
        <f>IF(N42="","",15)</f>
        <v>15</v>
      </c>
      <c r="S42" s="56" t="str">
        <f>IF(N42="","",")")</f>
        <v>)</v>
      </c>
      <c r="T42" s="62" t="str">
        <f>IF(U42="","","(")</f>
        <v>(</v>
      </c>
      <c r="U42" s="63" t="str">
        <f>IF(F42="","",F42)</f>
        <v>Mi</v>
      </c>
      <c r="V42" s="64" t="str">
        <f>IF(U42="","",",")</f>
        <v>,</v>
      </c>
      <c r="W42" s="65" t="str">
        <f>IF(G42="","",G42)</f>
        <v/>
      </c>
      <c r="X42" s="64" t="str">
        <f>IF(U42="","",",")</f>
        <v>,</v>
      </c>
      <c r="Y42" s="64">
        <f>IF(U42="","",250)</f>
        <v>250</v>
      </c>
      <c r="Z42" s="56" t="str">
        <f>IF(U42="","",")")</f>
        <v>)</v>
      </c>
      <c r="AA42" s="66" t="str">
        <f>IF(AB42="","","(")</f>
        <v/>
      </c>
      <c r="AB42" s="57" t="str">
        <f>IF(H42="","",H42)</f>
        <v/>
      </c>
      <c r="AC42" s="67" t="str">
        <f>IF(AB42="","",",")</f>
        <v/>
      </c>
      <c r="AD42" s="59" t="str">
        <f>IF(I42="","",I42)</f>
        <v/>
      </c>
      <c r="AE42" s="68" t="str">
        <f>IF(AB42="","",",")</f>
        <v/>
      </c>
      <c r="AF42" s="61" t="str">
        <f>IF(AB42="","",350)</f>
        <v/>
      </c>
      <c r="AG42" s="61" t="str">
        <f>IF(AB42="","",")")</f>
        <v/>
      </c>
      <c r="AH42" s="69" t="str">
        <f>IF(AI42="","","(")</f>
        <v/>
      </c>
      <c r="AI42" s="70" t="str">
        <f>IF(J42="","",J42)</f>
        <v/>
      </c>
      <c r="AJ42" s="64" t="str">
        <f>IF(AI42="","",",")</f>
        <v/>
      </c>
      <c r="AK42" s="64" t="str">
        <f>IF(K42="","",K42)</f>
        <v/>
      </c>
      <c r="AL42" s="64" t="str">
        <f>IF(AI42="","",",")</f>
        <v/>
      </c>
      <c r="AM42" s="64" t="str">
        <f>IF(AI42="","",450)</f>
        <v/>
      </c>
      <c r="AN42" s="64" t="str">
        <f>IF(AI42="","",")")</f>
        <v/>
      </c>
    </row>
    <row r="43" spans="1:40" ht="24.5" thickTop="1" thickBot="1" x14ac:dyDescent="0.55000000000000004">
      <c r="B43" t="s">
        <v>1003</v>
      </c>
      <c r="C43" s="51" t="s">
        <v>1136</v>
      </c>
      <c r="D43" s="52" t="s">
        <v>1048</v>
      </c>
      <c r="E43" s="52"/>
      <c r="F43" s="53" t="s">
        <v>1053</v>
      </c>
      <c r="G43" s="53"/>
      <c r="H43" s="52"/>
      <c r="I43" s="52"/>
      <c r="J43" s="54"/>
      <c r="K43" s="54"/>
      <c r="L43" s="55" t="str">
        <f t="shared" si="29"/>
        <v xml:space="preserve">            { line: "HOSANNA, HOSANNA,, (Fa,,15)(Sol,,250)", sC: "as"},</v>
      </c>
      <c r="M43" s="56" t="str">
        <f t="shared" ref="M43:M44" si="30">IF(N43="","","(")</f>
        <v>(</v>
      </c>
      <c r="N43" s="57" t="str">
        <f t="shared" ref="N43:N44" si="31">IF(D43="","",D43)</f>
        <v>Fa</v>
      </c>
      <c r="O43" s="58" t="str">
        <f t="shared" ref="O43:O44" si="32">IF(N43="","",",")</f>
        <v>,</v>
      </c>
      <c r="P43" s="59" t="str">
        <f t="shared" ref="P43:P44" si="33">IF(E43="","",E43)</f>
        <v/>
      </c>
      <c r="Q43" s="60" t="str">
        <f t="shared" ref="Q43:Q44" si="34">IF(N43="","",",")</f>
        <v>,</v>
      </c>
      <c r="R43" s="61">
        <f t="shared" ref="R43:R44" si="35">IF(N43="","",15)</f>
        <v>15</v>
      </c>
      <c r="S43" s="56" t="str">
        <f t="shared" ref="S43:S44" si="36">IF(N43="","",")")</f>
        <v>)</v>
      </c>
      <c r="T43" s="62" t="str">
        <f t="shared" ref="T43:T44" si="37">IF(U43="","","(")</f>
        <v>(</v>
      </c>
      <c r="U43" s="63" t="str">
        <f t="shared" ref="U43:U44" si="38">IF(F43="","",F43)</f>
        <v>Sol</v>
      </c>
      <c r="V43" s="64" t="str">
        <f t="shared" ref="V43:V44" si="39">IF(U43="","",",")</f>
        <v>,</v>
      </c>
      <c r="W43" s="65" t="str">
        <f t="shared" ref="W43:W44" si="40">IF(G43="","",G43)</f>
        <v/>
      </c>
      <c r="X43" s="64" t="str">
        <f t="shared" ref="X43:X44" si="41">IF(U43="","",",")</f>
        <v>,</v>
      </c>
      <c r="Y43" s="64">
        <f t="shared" ref="Y43:Y44" si="42">IF(U43="","",250)</f>
        <v>250</v>
      </c>
      <c r="Z43" s="56" t="str">
        <f t="shared" ref="Z43:Z44" si="43">IF(U43="","",")")</f>
        <v>)</v>
      </c>
      <c r="AA43" s="66" t="str">
        <f t="shared" ref="AA43:AA44" si="44">IF(AB43="","","(")</f>
        <v/>
      </c>
      <c r="AB43" s="57" t="str">
        <f t="shared" ref="AB43:AB44" si="45">IF(H43="","",H43)</f>
        <v/>
      </c>
      <c r="AC43" s="67" t="str">
        <f t="shared" ref="AC43:AC44" si="46">IF(AB43="","",",")</f>
        <v/>
      </c>
      <c r="AD43" s="59" t="str">
        <f t="shared" ref="AD43:AD44" si="47">IF(I43="","",I43)</f>
        <v/>
      </c>
      <c r="AE43" s="68" t="str">
        <f t="shared" ref="AE43:AE44" si="48">IF(AB43="","",",")</f>
        <v/>
      </c>
      <c r="AF43" s="61" t="str">
        <f t="shared" ref="AF43:AF44" si="49">IF(AB43="","",350)</f>
        <v/>
      </c>
      <c r="AG43" s="61" t="str">
        <f t="shared" ref="AG43:AG44" si="50">IF(AB43="","",")")</f>
        <v/>
      </c>
      <c r="AH43" s="69" t="str">
        <f t="shared" ref="AH43:AH44" si="51">IF(AI43="","","(")</f>
        <v/>
      </c>
      <c r="AI43" s="70" t="str">
        <f t="shared" ref="AI43:AI44" si="52">IF(J43="","",J43)</f>
        <v/>
      </c>
      <c r="AJ43" s="64" t="str">
        <f t="shared" ref="AJ43:AJ44" si="53">IF(AI43="","",",")</f>
        <v/>
      </c>
      <c r="AK43" s="64" t="str">
        <f t="shared" ref="AK43:AK44" si="54">IF(K43="","",K43)</f>
        <v/>
      </c>
      <c r="AL43" s="64" t="str">
        <f t="shared" ref="AL43:AL44" si="55">IF(AI43="","",",")</f>
        <v/>
      </c>
      <c r="AM43" s="64" t="str">
        <f t="shared" ref="AM43:AM44" si="56">IF(AI43="","",450)</f>
        <v/>
      </c>
      <c r="AN43" s="64" t="str">
        <f t="shared" ref="AN43:AN44" si="57">IF(AI43="","",")")</f>
        <v/>
      </c>
    </row>
    <row r="44" spans="1:40" ht="24.5" thickTop="1" thickBot="1" x14ac:dyDescent="0.55000000000000004">
      <c r="B44" t="s">
        <v>1003</v>
      </c>
      <c r="C44" s="51" t="s">
        <v>1144</v>
      </c>
      <c r="D44" s="52" t="s">
        <v>1017</v>
      </c>
      <c r="E44" s="52" t="s">
        <v>1016</v>
      </c>
      <c r="F44" s="53"/>
      <c r="G44" s="53"/>
      <c r="H44" s="52"/>
      <c r="I44" s="52"/>
      <c r="J44" s="54"/>
      <c r="K44" s="54"/>
      <c r="L44" s="55" t="str">
        <f t="shared" si="29"/>
        <v xml:space="preserve">            { line: "EN LO ALTO DEL CIELO., (La,m,15)", sC: "as"},</v>
      </c>
      <c r="M44" s="56" t="str">
        <f t="shared" si="30"/>
        <v>(</v>
      </c>
      <c r="N44" s="57" t="str">
        <f t="shared" si="31"/>
        <v>La</v>
      </c>
      <c r="O44" s="58" t="str">
        <f t="shared" si="32"/>
        <v>,</v>
      </c>
      <c r="P44" s="59" t="str">
        <f t="shared" si="33"/>
        <v>m</v>
      </c>
      <c r="Q44" s="60" t="str">
        <f t="shared" si="34"/>
        <v>,</v>
      </c>
      <c r="R44" s="61">
        <f t="shared" si="35"/>
        <v>15</v>
      </c>
      <c r="S44" s="56" t="str">
        <f t="shared" si="36"/>
        <v>)</v>
      </c>
      <c r="T44" s="62" t="str">
        <f t="shared" si="37"/>
        <v/>
      </c>
      <c r="U44" s="63" t="str">
        <f t="shared" si="38"/>
        <v/>
      </c>
      <c r="V44" s="64" t="str">
        <f t="shared" si="39"/>
        <v/>
      </c>
      <c r="W44" s="65" t="str">
        <f t="shared" si="40"/>
        <v/>
      </c>
      <c r="X44" s="64" t="str">
        <f t="shared" si="41"/>
        <v/>
      </c>
      <c r="Y44" s="64" t="str">
        <f t="shared" si="42"/>
        <v/>
      </c>
      <c r="Z44" s="56" t="str">
        <f t="shared" si="43"/>
        <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1:40" ht="36.5" thickTop="1" thickBot="1" x14ac:dyDescent="0.55000000000000004">
      <c r="A45" s="76"/>
      <c r="B45" s="76"/>
      <c r="C45" s="76"/>
      <c r="D45" s="77"/>
      <c r="E45" s="77"/>
      <c r="F45" s="77"/>
      <c r="G45" s="77"/>
      <c r="H45" s="77"/>
      <c r="I45" s="77"/>
      <c r="J45" s="77"/>
      <c r="K45" s="77"/>
      <c r="L45" s="50" t="s">
        <v>998</v>
      </c>
      <c r="M45" s="56" t="str">
        <f t="shared" ref="M45:M59" si="58">IF(N45="","","(")</f>
        <v/>
      </c>
      <c r="N45" s="57" t="str">
        <f t="shared" si="2"/>
        <v/>
      </c>
      <c r="O45" s="58" t="str">
        <f t="shared" ref="O45:O59" si="59">IF(N45="","",",")</f>
        <v/>
      </c>
      <c r="P45" s="59" t="str">
        <f t="shared" si="4"/>
        <v/>
      </c>
      <c r="Q45" s="60" t="str">
        <f t="shared" ref="Q45:Q59" si="60">IF(N45="","",",")</f>
        <v/>
      </c>
      <c r="R45" s="61" t="str">
        <f t="shared" ref="R45:R59" si="61">IF(N45="","",15)</f>
        <v/>
      </c>
      <c r="S45" s="56" t="str">
        <f t="shared" ref="S45:S59" si="62">IF(N45="","",")")</f>
        <v/>
      </c>
      <c r="T45" s="62" t="str">
        <f t="shared" ref="T45:T59" si="63">IF(U45="","","(")</f>
        <v/>
      </c>
      <c r="U45" s="63" t="str">
        <f t="shared" si="9"/>
        <v/>
      </c>
      <c r="V45" s="64" t="str">
        <f t="shared" ref="V45:V59" si="64">IF(U45="","",",")</f>
        <v/>
      </c>
      <c r="W45" s="65" t="str">
        <f t="shared" si="11"/>
        <v/>
      </c>
      <c r="X45" s="64" t="str">
        <f t="shared" ref="X45:X59" si="65">IF(U45="","",",")</f>
        <v/>
      </c>
      <c r="Y45" s="64" t="str">
        <f t="shared" ref="Y45:Y59" si="66">IF(U45="","",250)</f>
        <v/>
      </c>
      <c r="Z45" s="56" t="str">
        <f t="shared" ref="Z45:Z59" si="67">IF(U45="","",")")</f>
        <v/>
      </c>
      <c r="AA45" s="66" t="str">
        <f t="shared" ref="AA45:AA59" si="68">IF(AB45="","","(")</f>
        <v/>
      </c>
      <c r="AB45" s="57" t="str">
        <f t="shared" si="16"/>
        <v/>
      </c>
      <c r="AC45" s="67" t="str">
        <f t="shared" ref="AC45:AC59" si="69">IF(AB45="","",",")</f>
        <v/>
      </c>
      <c r="AD45" s="59" t="str">
        <f t="shared" ref="AD45:AD59" si="70">IF(I45="","",I45)</f>
        <v/>
      </c>
      <c r="AE45" s="68" t="str">
        <f t="shared" ref="AE45:AE59" si="71">IF(AB45="","",",")</f>
        <v/>
      </c>
      <c r="AF45" s="61" t="str">
        <f t="shared" ref="AF45:AF59" si="72">IF(AB45="","",350)</f>
        <v/>
      </c>
      <c r="AG45" s="61" t="str">
        <f t="shared" ref="AG45:AG59" si="73">IF(AB45="","",")")</f>
        <v/>
      </c>
      <c r="AH45" s="69" t="str">
        <f t="shared" ref="AH45:AH59" si="74">IF(AI45="","","(")</f>
        <v/>
      </c>
      <c r="AI45" s="70" t="str">
        <f t="shared" si="23"/>
        <v/>
      </c>
      <c r="AJ45" s="64" t="str">
        <f t="shared" ref="AJ45:AJ59" si="75">IF(AI45="","",",")</f>
        <v/>
      </c>
      <c r="AK45" s="64" t="str">
        <f t="shared" ref="AK45:AK59" si="76">IF(K45="","",K45)</f>
        <v/>
      </c>
      <c r="AL45" s="64" t="str">
        <f t="shared" ref="AL45:AL59" si="77">IF(AI45="","",",")</f>
        <v/>
      </c>
      <c r="AM45" s="64" t="str">
        <f t="shared" ref="AM45:AM59" si="78">IF(AI45="","",450)</f>
        <v/>
      </c>
      <c r="AN45" s="64" t="str">
        <f t="shared" ref="AN45:AN59" si="79">IF(AI45="","",")")</f>
        <v/>
      </c>
    </row>
    <row r="46" spans="1:40" ht="24.5" thickTop="1" thickBot="1" x14ac:dyDescent="0.55000000000000004">
      <c r="C46" s="79" t="s">
        <v>999</v>
      </c>
      <c r="D46" s="80"/>
      <c r="E46" s="80"/>
      <c r="F46" s="80"/>
      <c r="G46" s="80"/>
      <c r="H46" s="80"/>
      <c r="I46" s="80"/>
      <c r="J46" s="80"/>
      <c r="K46" s="80"/>
      <c r="L46" s="81" t="s">
        <v>1000</v>
      </c>
      <c r="M46" s="56" t="str">
        <f t="shared" si="58"/>
        <v/>
      </c>
      <c r="N46" s="57" t="str">
        <f t="shared" si="2"/>
        <v/>
      </c>
      <c r="O46" s="58" t="str">
        <f t="shared" si="59"/>
        <v/>
      </c>
      <c r="P46" s="59" t="str">
        <f t="shared" si="4"/>
        <v/>
      </c>
      <c r="Q46" s="60" t="str">
        <f t="shared" si="60"/>
        <v/>
      </c>
      <c r="R46" s="61" t="str">
        <f t="shared" si="61"/>
        <v/>
      </c>
      <c r="S46" s="56" t="str">
        <f t="shared" si="62"/>
        <v/>
      </c>
      <c r="T46" s="62" t="str">
        <f t="shared" si="63"/>
        <v/>
      </c>
      <c r="U46" s="63" t="str">
        <f t="shared" si="9"/>
        <v/>
      </c>
      <c r="V46" s="64" t="str">
        <f t="shared" si="64"/>
        <v/>
      </c>
      <c r="W46" s="65" t="str">
        <f t="shared" si="11"/>
        <v/>
      </c>
      <c r="X46" s="64" t="str">
        <f t="shared" si="65"/>
        <v/>
      </c>
      <c r="Y46" s="64" t="str">
        <f t="shared" si="66"/>
        <v/>
      </c>
      <c r="Z46" s="56" t="str">
        <f t="shared" si="67"/>
        <v/>
      </c>
      <c r="AA46" s="66" t="str">
        <f t="shared" si="68"/>
        <v/>
      </c>
      <c r="AB46" s="57" t="str">
        <f t="shared" si="16"/>
        <v/>
      </c>
      <c r="AC46" s="67" t="str">
        <f t="shared" si="69"/>
        <v/>
      </c>
      <c r="AD46" s="59" t="str">
        <f t="shared" si="70"/>
        <v/>
      </c>
      <c r="AE46" s="68" t="str">
        <f t="shared" si="71"/>
        <v/>
      </c>
      <c r="AF46" s="61" t="str">
        <f t="shared" si="72"/>
        <v/>
      </c>
      <c r="AG46" s="61" t="str">
        <f t="shared" si="73"/>
        <v/>
      </c>
      <c r="AH46" s="69" t="str">
        <f t="shared" si="74"/>
        <v/>
      </c>
      <c r="AI46" s="70" t="str">
        <f t="shared" si="23"/>
        <v/>
      </c>
      <c r="AJ46" s="64" t="str">
        <f t="shared" si="75"/>
        <v/>
      </c>
      <c r="AK46" s="64" t="str">
        <f t="shared" si="76"/>
        <v/>
      </c>
      <c r="AL46" s="64" t="str">
        <f t="shared" si="77"/>
        <v/>
      </c>
      <c r="AM46" s="64" t="str">
        <f t="shared" si="78"/>
        <v/>
      </c>
      <c r="AN46" s="64" t="str">
        <f t="shared" si="79"/>
        <v/>
      </c>
    </row>
    <row r="47" spans="1:40" ht="24.5" thickTop="1" thickBot="1" x14ac:dyDescent="0.55000000000000004">
      <c r="B47" t="s">
        <v>1001</v>
      </c>
      <c r="C47" s="82" t="s">
        <v>1129</v>
      </c>
      <c r="D47" s="83" t="s">
        <v>1017</v>
      </c>
      <c r="E47" s="83" t="s">
        <v>1016</v>
      </c>
      <c r="F47" s="83"/>
      <c r="G47" s="83"/>
      <c r="H47" s="83"/>
      <c r="I47" s="83"/>
      <c r="J47" s="83"/>
      <c r="K47" s="83"/>
      <c r="L47" s="84" t="str">
        <f>IF(C47="","",_xlfn.CONCAT("       triggerLine: ","""",C47,", ",M47:AN47,""", sC: ","""",B47,""", lines: ["))</f>
        <v xml:space="preserve">       triggerLine: "SANTO,SANTO,SANTO,, (La,m,15)", sC: "ta as", lines: [</v>
      </c>
      <c r="M47" s="56" t="str">
        <f t="shared" si="58"/>
        <v>(</v>
      </c>
      <c r="N47" s="57" t="str">
        <f t="shared" si="2"/>
        <v>La</v>
      </c>
      <c r="O47" s="58" t="str">
        <f t="shared" si="59"/>
        <v>,</v>
      </c>
      <c r="P47" s="59" t="str">
        <f t="shared" si="4"/>
        <v>m</v>
      </c>
      <c r="Q47" s="60" t="str">
        <f t="shared" si="60"/>
        <v>,</v>
      </c>
      <c r="R47" s="61">
        <f t="shared" si="61"/>
        <v>15</v>
      </c>
      <c r="S47" s="56" t="str">
        <f t="shared" si="62"/>
        <v>)</v>
      </c>
      <c r="T47" s="62" t="str">
        <f t="shared" si="63"/>
        <v/>
      </c>
      <c r="U47" s="63" t="str">
        <f t="shared" si="9"/>
        <v/>
      </c>
      <c r="V47" s="64" t="str">
        <f t="shared" si="64"/>
        <v/>
      </c>
      <c r="W47" s="65" t="str">
        <f t="shared" si="11"/>
        <v/>
      </c>
      <c r="X47" s="64" t="str">
        <f t="shared" si="65"/>
        <v/>
      </c>
      <c r="Y47" s="64" t="str">
        <f t="shared" si="66"/>
        <v/>
      </c>
      <c r="Z47" s="56" t="str">
        <f t="shared" si="67"/>
        <v/>
      </c>
      <c r="AA47" s="66" t="str">
        <f t="shared" si="68"/>
        <v/>
      </c>
      <c r="AB47" s="57" t="str">
        <f t="shared" si="16"/>
        <v/>
      </c>
      <c r="AC47" s="67" t="str">
        <f t="shared" si="69"/>
        <v/>
      </c>
      <c r="AD47" s="59" t="str">
        <f t="shared" si="70"/>
        <v/>
      </c>
      <c r="AE47" s="68" t="str">
        <f t="shared" si="71"/>
        <v/>
      </c>
      <c r="AF47" s="61" t="str">
        <f t="shared" si="72"/>
        <v/>
      </c>
      <c r="AG47" s="61" t="str">
        <f t="shared" si="73"/>
        <v/>
      </c>
      <c r="AH47" s="69" t="str">
        <f t="shared" si="74"/>
        <v/>
      </c>
      <c r="AI47" s="70" t="str">
        <f t="shared" si="23"/>
        <v/>
      </c>
      <c r="AJ47" s="64" t="str">
        <f t="shared" si="75"/>
        <v/>
      </c>
      <c r="AK47" s="64" t="str">
        <f t="shared" si="76"/>
        <v/>
      </c>
      <c r="AL47" s="64" t="str">
        <f t="shared" si="77"/>
        <v/>
      </c>
      <c r="AM47" s="64" t="str">
        <f t="shared" si="78"/>
        <v/>
      </c>
      <c r="AN47" s="64" t="str">
        <f t="shared" si="79"/>
        <v/>
      </c>
    </row>
    <row r="48" spans="1:40" ht="24.5" thickTop="1" thickBot="1" x14ac:dyDescent="0.55000000000000004">
      <c r="B48" t="s">
        <v>1003</v>
      </c>
      <c r="C48" s="93" t="s">
        <v>1080</v>
      </c>
      <c r="D48" s="83" t="s">
        <v>1053</v>
      </c>
      <c r="E48" s="83"/>
      <c r="F48" s="83" t="s">
        <v>1017</v>
      </c>
      <c r="G48" s="83" t="s">
        <v>1016</v>
      </c>
      <c r="H48" s="83"/>
      <c r="I48" s="83"/>
      <c r="J48" s="83"/>
      <c r="K48" s="83"/>
      <c r="L48" s="94" t="str">
        <f>IF(C48="","",_xlfn.CONCAT("            { line: ","""",C48,", ",M48:AN48,""", sC: ","""",B48,"""},  ]},"))</f>
        <v xml:space="preserve">            { line: "SANTO,SANTO,SANTO., (Sol,,15)(La,m,250)", sC: "as"},  ]},</v>
      </c>
      <c r="M48" s="56" t="str">
        <f t="shared" si="58"/>
        <v>(</v>
      </c>
      <c r="N48" s="57" t="str">
        <f t="shared" si="2"/>
        <v>Sol</v>
      </c>
      <c r="O48" s="58" t="str">
        <f t="shared" si="59"/>
        <v>,</v>
      </c>
      <c r="P48" s="59" t="str">
        <f t="shared" si="4"/>
        <v/>
      </c>
      <c r="Q48" s="60" t="str">
        <f t="shared" si="60"/>
        <v>,</v>
      </c>
      <c r="R48" s="61">
        <f t="shared" si="61"/>
        <v>15</v>
      </c>
      <c r="S48" s="56" t="str">
        <f t="shared" si="62"/>
        <v>)</v>
      </c>
      <c r="T48" s="62" t="str">
        <f t="shared" si="63"/>
        <v>(</v>
      </c>
      <c r="U48" s="63" t="str">
        <f t="shared" si="9"/>
        <v>La</v>
      </c>
      <c r="V48" s="64" t="str">
        <f t="shared" si="64"/>
        <v>,</v>
      </c>
      <c r="W48" s="65" t="str">
        <f t="shared" si="11"/>
        <v>m</v>
      </c>
      <c r="X48" s="64" t="str">
        <f t="shared" si="65"/>
        <v>,</v>
      </c>
      <c r="Y48" s="64">
        <f t="shared" si="66"/>
        <v>250</v>
      </c>
      <c r="Z48" s="56" t="str">
        <f t="shared" si="67"/>
        <v>)</v>
      </c>
      <c r="AA48" s="66" t="str">
        <f t="shared" si="68"/>
        <v/>
      </c>
      <c r="AB48" s="57" t="str">
        <f t="shared" si="16"/>
        <v/>
      </c>
      <c r="AC48" s="67" t="str">
        <f t="shared" si="69"/>
        <v/>
      </c>
      <c r="AD48" s="59" t="str">
        <f t="shared" si="70"/>
        <v/>
      </c>
      <c r="AE48" s="68" t="str">
        <f t="shared" si="71"/>
        <v/>
      </c>
      <c r="AF48" s="61" t="str">
        <f t="shared" si="72"/>
        <v/>
      </c>
      <c r="AG48" s="61" t="str">
        <f t="shared" si="73"/>
        <v/>
      </c>
      <c r="AH48" s="69" t="str">
        <f t="shared" si="74"/>
        <v/>
      </c>
      <c r="AI48" s="70" t="str">
        <f t="shared" si="23"/>
        <v/>
      </c>
      <c r="AJ48" s="64" t="str">
        <f t="shared" si="75"/>
        <v/>
      </c>
      <c r="AK48" s="64" t="str">
        <f t="shared" si="76"/>
        <v/>
      </c>
      <c r="AL48" s="64" t="str">
        <f t="shared" si="77"/>
        <v/>
      </c>
      <c r="AM48" s="64" t="str">
        <f t="shared" si="78"/>
        <v/>
      </c>
      <c r="AN48" s="64" t="str">
        <f t="shared" si="79"/>
        <v/>
      </c>
    </row>
    <row r="49" spans="2:40" ht="24.5" thickTop="1" thickBot="1" x14ac:dyDescent="0.55000000000000004">
      <c r="B49" t="s">
        <v>1018</v>
      </c>
      <c r="C49" s="51" t="s">
        <v>1145</v>
      </c>
      <c r="D49" s="52" t="s">
        <v>1017</v>
      </c>
      <c r="E49" s="52" t="s">
        <v>1016</v>
      </c>
      <c r="F49" s="53" t="s">
        <v>1053</v>
      </c>
      <c r="G49" s="53"/>
      <c r="H49" s="52" t="s">
        <v>1017</v>
      </c>
      <c r="I49" s="52" t="s">
        <v>1016</v>
      </c>
      <c r="J49" s="54"/>
      <c r="K49" s="54"/>
      <c r="L49" s="55" t="str">
        <f t="shared" ref="L49:L50" si="80">IF(C49="","",_xlfn.CONCAT("            { line: ","""",C49,", ",M49:AN49,""", sC: ","""",B49,"""},"))</f>
        <v xml:space="preserve">            { line: "Bendito es el que viene,, (La,m,15)(Sol,,250)(La,m,350)", sC: "tc"},</v>
      </c>
      <c r="M49" s="56" t="str">
        <f t="shared" si="58"/>
        <v>(</v>
      </c>
      <c r="N49" s="57" t="str">
        <f t="shared" si="2"/>
        <v>La</v>
      </c>
      <c r="O49" s="58" t="str">
        <f t="shared" si="59"/>
        <v>,</v>
      </c>
      <c r="P49" s="59" t="str">
        <f t="shared" si="4"/>
        <v>m</v>
      </c>
      <c r="Q49" s="60" t="str">
        <f t="shared" si="60"/>
        <v>,</v>
      </c>
      <c r="R49" s="61">
        <f t="shared" si="61"/>
        <v>15</v>
      </c>
      <c r="S49" s="56" t="str">
        <f t="shared" si="62"/>
        <v>)</v>
      </c>
      <c r="T49" s="62" t="str">
        <f t="shared" si="63"/>
        <v>(</v>
      </c>
      <c r="U49" s="63" t="str">
        <f t="shared" si="9"/>
        <v>Sol</v>
      </c>
      <c r="V49" s="64" t="str">
        <f t="shared" si="64"/>
        <v>,</v>
      </c>
      <c r="W49" s="65" t="str">
        <f t="shared" si="11"/>
        <v/>
      </c>
      <c r="X49" s="64" t="str">
        <f t="shared" si="65"/>
        <v>,</v>
      </c>
      <c r="Y49" s="64">
        <f t="shared" si="66"/>
        <v>250</v>
      </c>
      <c r="Z49" s="56" t="str">
        <f t="shared" si="67"/>
        <v>)</v>
      </c>
      <c r="AA49" s="66" t="str">
        <f t="shared" si="68"/>
        <v>(</v>
      </c>
      <c r="AB49" s="57" t="str">
        <f t="shared" si="16"/>
        <v>La</v>
      </c>
      <c r="AC49" s="67" t="str">
        <f t="shared" si="69"/>
        <v>,</v>
      </c>
      <c r="AD49" s="59" t="str">
        <f t="shared" si="70"/>
        <v>m</v>
      </c>
      <c r="AE49" s="68" t="str">
        <f t="shared" si="71"/>
        <v>,</v>
      </c>
      <c r="AF49" s="61">
        <f t="shared" si="72"/>
        <v>350</v>
      </c>
      <c r="AG49" s="61" t="str">
        <f t="shared" si="73"/>
        <v>)</v>
      </c>
      <c r="AH49" s="69" t="str">
        <f t="shared" si="74"/>
        <v/>
      </c>
      <c r="AI49" s="70" t="str">
        <f t="shared" si="23"/>
        <v/>
      </c>
      <c r="AJ49" s="64" t="str">
        <f t="shared" si="75"/>
        <v/>
      </c>
      <c r="AK49" s="64" t="str">
        <f t="shared" si="76"/>
        <v/>
      </c>
      <c r="AL49" s="64" t="str">
        <f t="shared" si="77"/>
        <v/>
      </c>
      <c r="AM49" s="64" t="str">
        <f t="shared" si="78"/>
        <v/>
      </c>
      <c r="AN49" s="64" t="str">
        <f t="shared" si="79"/>
        <v/>
      </c>
    </row>
    <row r="50" spans="2:40" ht="24.5" thickTop="1" thickBot="1" x14ac:dyDescent="0.55000000000000004">
      <c r="C50" s="51" t="s">
        <v>1146</v>
      </c>
      <c r="D50" s="52" t="s">
        <v>1053</v>
      </c>
      <c r="E50" s="52"/>
      <c r="F50" s="53" t="s">
        <v>1017</v>
      </c>
      <c r="G50" s="53" t="s">
        <v>1016</v>
      </c>
      <c r="H50" s="52"/>
      <c r="I50" s="52"/>
      <c r="J50" s="54"/>
      <c r="K50" s="54"/>
      <c r="L50" s="55" t="str">
        <f t="shared" si="80"/>
        <v xml:space="preserve">            { line: "en el nombre, en el nombre del Señor., (Sol,,15)(La,m,250)", sC: ""},</v>
      </c>
      <c r="M50" s="56" t="str">
        <f t="shared" si="58"/>
        <v>(</v>
      </c>
      <c r="N50" s="57" t="str">
        <f t="shared" si="2"/>
        <v>Sol</v>
      </c>
      <c r="O50" s="58" t="str">
        <f t="shared" si="59"/>
        <v>,</v>
      </c>
      <c r="P50" s="59" t="str">
        <f t="shared" si="4"/>
        <v/>
      </c>
      <c r="Q50" s="60" t="str">
        <f t="shared" si="60"/>
        <v>,</v>
      </c>
      <c r="R50" s="61">
        <f t="shared" si="61"/>
        <v>15</v>
      </c>
      <c r="S50" s="56" t="str">
        <f t="shared" si="62"/>
        <v>)</v>
      </c>
      <c r="T50" s="62" t="str">
        <f t="shared" si="63"/>
        <v>(</v>
      </c>
      <c r="U50" s="63" t="str">
        <f t="shared" si="9"/>
        <v>La</v>
      </c>
      <c r="V50" s="64" t="str">
        <f t="shared" si="64"/>
        <v>,</v>
      </c>
      <c r="W50" s="65" t="str">
        <f t="shared" si="11"/>
        <v>m</v>
      </c>
      <c r="X50" s="64" t="str">
        <f t="shared" si="65"/>
        <v>,</v>
      </c>
      <c r="Y50" s="64">
        <f t="shared" si="66"/>
        <v>250</v>
      </c>
      <c r="Z50" s="56" t="str">
        <f t="shared" si="67"/>
        <v>)</v>
      </c>
      <c r="AA50" s="66" t="str">
        <f t="shared" si="68"/>
        <v/>
      </c>
      <c r="AB50" s="57" t="str">
        <f t="shared" si="16"/>
        <v/>
      </c>
      <c r="AC50" s="67" t="str">
        <f t="shared" si="69"/>
        <v/>
      </c>
      <c r="AD50" s="59" t="str">
        <f t="shared" si="70"/>
        <v/>
      </c>
      <c r="AE50" s="68" t="str">
        <f t="shared" si="71"/>
        <v/>
      </c>
      <c r="AF50" s="61" t="str">
        <f t="shared" si="72"/>
        <v/>
      </c>
      <c r="AG50" s="61" t="str">
        <f t="shared" si="73"/>
        <v/>
      </c>
      <c r="AH50" s="69" t="str">
        <f t="shared" si="74"/>
        <v/>
      </c>
      <c r="AI50" s="70" t="str">
        <f t="shared" si="23"/>
        <v/>
      </c>
      <c r="AJ50" s="64" t="str">
        <f t="shared" si="75"/>
        <v/>
      </c>
      <c r="AK50" s="64" t="str">
        <f t="shared" si="76"/>
        <v/>
      </c>
      <c r="AL50" s="64" t="str">
        <f t="shared" si="77"/>
        <v/>
      </c>
      <c r="AM50" s="64" t="str">
        <f t="shared" si="78"/>
        <v/>
      </c>
      <c r="AN50" s="64" t="str">
        <f t="shared" si="79"/>
        <v/>
      </c>
    </row>
    <row r="51" spans="2:40" ht="24.5" thickTop="1" thickBot="1" x14ac:dyDescent="0.55000000000000004">
      <c r="C51" s="79" t="s">
        <v>999</v>
      </c>
      <c r="D51" s="80"/>
      <c r="E51" s="80"/>
      <c r="F51" s="80"/>
      <c r="G51" s="80"/>
      <c r="H51" s="80"/>
      <c r="I51" s="80"/>
      <c r="J51" s="80"/>
      <c r="K51" s="80"/>
      <c r="L51" s="81" t="s">
        <v>1000</v>
      </c>
      <c r="M51" s="56" t="str">
        <f t="shared" si="58"/>
        <v/>
      </c>
      <c r="N51" s="57" t="str">
        <f t="shared" si="2"/>
        <v/>
      </c>
      <c r="O51" s="58" t="str">
        <f t="shared" si="59"/>
        <v/>
      </c>
      <c r="P51" s="59" t="str">
        <f t="shared" si="4"/>
        <v/>
      </c>
      <c r="Q51" s="60" t="str">
        <f t="shared" si="60"/>
        <v/>
      </c>
      <c r="R51" s="61" t="str">
        <f t="shared" si="61"/>
        <v/>
      </c>
      <c r="S51" s="56" t="str">
        <f t="shared" si="62"/>
        <v/>
      </c>
      <c r="T51" s="62" t="str">
        <f t="shared" si="63"/>
        <v/>
      </c>
      <c r="U51" s="63" t="str">
        <f t="shared" si="9"/>
        <v/>
      </c>
      <c r="V51" s="64" t="str">
        <f t="shared" si="64"/>
        <v/>
      </c>
      <c r="W51" s="65" t="str">
        <f t="shared" si="11"/>
        <v/>
      </c>
      <c r="X51" s="64" t="str">
        <f t="shared" si="65"/>
        <v/>
      </c>
      <c r="Y51" s="64" t="str">
        <f t="shared" si="66"/>
        <v/>
      </c>
      <c r="Z51" s="56" t="str">
        <f t="shared" si="67"/>
        <v/>
      </c>
      <c r="AA51" s="66" t="str">
        <f t="shared" si="68"/>
        <v/>
      </c>
      <c r="AB51" s="57" t="str">
        <f t="shared" si="16"/>
        <v/>
      </c>
      <c r="AC51" s="67" t="str">
        <f t="shared" si="69"/>
        <v/>
      </c>
      <c r="AD51" s="59" t="str">
        <f t="shared" si="70"/>
        <v/>
      </c>
      <c r="AE51" s="68" t="str">
        <f t="shared" si="71"/>
        <v/>
      </c>
      <c r="AF51" s="61" t="str">
        <f t="shared" si="72"/>
        <v/>
      </c>
      <c r="AG51" s="61" t="str">
        <f t="shared" si="73"/>
        <v/>
      </c>
      <c r="AH51" s="69" t="str">
        <f t="shared" si="74"/>
        <v/>
      </c>
      <c r="AI51" s="70" t="str">
        <f t="shared" si="23"/>
        <v/>
      </c>
      <c r="AJ51" s="64" t="str">
        <f t="shared" si="75"/>
        <v/>
      </c>
      <c r="AK51" s="64" t="str">
        <f t="shared" si="76"/>
        <v/>
      </c>
      <c r="AL51" s="64" t="str">
        <f t="shared" si="77"/>
        <v/>
      </c>
      <c r="AM51" s="64" t="str">
        <f t="shared" si="78"/>
        <v/>
      </c>
      <c r="AN51" s="64" t="str">
        <f t="shared" si="79"/>
        <v/>
      </c>
    </row>
    <row r="52" spans="2:40" ht="24.5" thickTop="1" thickBot="1" x14ac:dyDescent="0.55000000000000004">
      <c r="B52" t="s">
        <v>1001</v>
      </c>
      <c r="C52" s="82" t="s">
        <v>1136</v>
      </c>
      <c r="D52" s="83" t="s">
        <v>1048</v>
      </c>
      <c r="E52" s="83"/>
      <c r="F52" s="83" t="s">
        <v>1015</v>
      </c>
      <c r="G52" s="83"/>
      <c r="H52" s="83"/>
      <c r="I52" s="83"/>
      <c r="J52" s="83"/>
      <c r="K52" s="83"/>
      <c r="L52" s="84" t="str">
        <f>IF(C52="","",_xlfn.CONCAT("       triggerLine: ","""",C52,", ",M52:AN52,""", sC: ","""",B52,""", lines: ["))</f>
        <v xml:space="preserve">       triggerLine: "HOSANNA, HOSANNA,, (Fa,,15)(Mi,,250)", sC: "ta as", lines: [</v>
      </c>
      <c r="M52" s="56" t="str">
        <f t="shared" si="58"/>
        <v>(</v>
      </c>
      <c r="N52" s="57" t="str">
        <f t="shared" si="2"/>
        <v>Fa</v>
      </c>
      <c r="O52" s="58" t="str">
        <f t="shared" si="59"/>
        <v>,</v>
      </c>
      <c r="P52" s="59" t="str">
        <f t="shared" si="4"/>
        <v/>
      </c>
      <c r="Q52" s="60" t="str">
        <f t="shared" si="60"/>
        <v>,</v>
      </c>
      <c r="R52" s="61">
        <f t="shared" si="61"/>
        <v>15</v>
      </c>
      <c r="S52" s="56" t="str">
        <f t="shared" si="62"/>
        <v>)</v>
      </c>
      <c r="T52" s="62" t="str">
        <f t="shared" si="63"/>
        <v>(</v>
      </c>
      <c r="U52" s="63" t="str">
        <f t="shared" si="9"/>
        <v>Mi</v>
      </c>
      <c r="V52" s="64" t="str">
        <f t="shared" si="64"/>
        <v>,</v>
      </c>
      <c r="W52" s="65" t="str">
        <f t="shared" si="11"/>
        <v/>
      </c>
      <c r="X52" s="64" t="str">
        <f t="shared" si="65"/>
        <v>,</v>
      </c>
      <c r="Y52" s="64">
        <f t="shared" si="66"/>
        <v>250</v>
      </c>
      <c r="Z52" s="56" t="str">
        <f t="shared" si="67"/>
        <v>)</v>
      </c>
      <c r="AA52" s="66" t="str">
        <f t="shared" si="68"/>
        <v/>
      </c>
      <c r="AB52" s="57" t="str">
        <f t="shared" si="16"/>
        <v/>
      </c>
      <c r="AC52" s="67" t="str">
        <f t="shared" si="69"/>
        <v/>
      </c>
      <c r="AD52" s="59" t="str">
        <f t="shared" si="70"/>
        <v/>
      </c>
      <c r="AE52" s="68" t="str">
        <f t="shared" si="71"/>
        <v/>
      </c>
      <c r="AF52" s="61" t="str">
        <f t="shared" si="72"/>
        <v/>
      </c>
      <c r="AG52" s="61" t="str">
        <f t="shared" si="73"/>
        <v/>
      </c>
      <c r="AH52" s="69" t="str">
        <f t="shared" si="74"/>
        <v/>
      </c>
      <c r="AI52" s="70" t="str">
        <f t="shared" si="23"/>
        <v/>
      </c>
      <c r="AJ52" s="64" t="str">
        <f t="shared" si="75"/>
        <v/>
      </c>
      <c r="AK52" s="64" t="str">
        <f t="shared" si="76"/>
        <v/>
      </c>
      <c r="AL52" s="64" t="str">
        <f t="shared" si="77"/>
        <v/>
      </c>
      <c r="AM52" s="64" t="str">
        <f t="shared" si="78"/>
        <v/>
      </c>
      <c r="AN52" s="64" t="str">
        <f t="shared" si="79"/>
        <v/>
      </c>
    </row>
    <row r="53" spans="2:40" ht="24.5" thickTop="1" thickBot="1" x14ac:dyDescent="0.55000000000000004">
      <c r="B53" t="s">
        <v>1003</v>
      </c>
      <c r="C53" s="85" t="s">
        <v>1136</v>
      </c>
      <c r="D53" s="86" t="s">
        <v>1048</v>
      </c>
      <c r="E53" s="86"/>
      <c r="F53" s="86" t="s">
        <v>1015</v>
      </c>
      <c r="G53" s="86"/>
      <c r="H53" s="87"/>
      <c r="I53" s="87"/>
      <c r="J53" s="87"/>
      <c r="K53" s="87"/>
      <c r="L53" s="88" t="str">
        <f>IF(C53="","",_xlfn.CONCAT("            { line: ","""",C53,", ",M53:AN53,""", sC: ","""",B53,"""},"))</f>
        <v xml:space="preserve">            { line: "HOSANNA, HOSANNA,, (Fa,,15)(Mi,,250)", sC: "as"},</v>
      </c>
      <c r="M53" s="56" t="str">
        <f t="shared" si="58"/>
        <v>(</v>
      </c>
      <c r="N53" s="57" t="str">
        <f t="shared" si="2"/>
        <v>Fa</v>
      </c>
      <c r="O53" s="58" t="str">
        <f t="shared" si="59"/>
        <v>,</v>
      </c>
      <c r="P53" s="59" t="str">
        <f t="shared" si="4"/>
        <v/>
      </c>
      <c r="Q53" s="60" t="str">
        <f t="shared" si="60"/>
        <v>,</v>
      </c>
      <c r="R53" s="61">
        <f t="shared" si="61"/>
        <v>15</v>
      </c>
      <c r="S53" s="56" t="str">
        <f t="shared" si="62"/>
        <v>)</v>
      </c>
      <c r="T53" s="62" t="str">
        <f t="shared" si="63"/>
        <v>(</v>
      </c>
      <c r="U53" s="63" t="str">
        <f t="shared" si="9"/>
        <v>Mi</v>
      </c>
      <c r="V53" s="64" t="str">
        <f t="shared" si="64"/>
        <v>,</v>
      </c>
      <c r="W53" s="65" t="str">
        <f t="shared" si="11"/>
        <v/>
      </c>
      <c r="X53" s="64" t="str">
        <f t="shared" si="65"/>
        <v>,</v>
      </c>
      <c r="Y53" s="64">
        <f t="shared" si="66"/>
        <v>250</v>
      </c>
      <c r="Z53" s="56" t="str">
        <f t="shared" si="67"/>
        <v>)</v>
      </c>
      <c r="AA53" s="66" t="str">
        <f t="shared" si="68"/>
        <v/>
      </c>
      <c r="AB53" s="57" t="str">
        <f t="shared" si="16"/>
        <v/>
      </c>
      <c r="AC53" s="67" t="str">
        <f t="shared" si="69"/>
        <v/>
      </c>
      <c r="AD53" s="59" t="str">
        <f t="shared" si="70"/>
        <v/>
      </c>
      <c r="AE53" s="68" t="str">
        <f t="shared" si="71"/>
        <v/>
      </c>
      <c r="AF53" s="61" t="str">
        <f t="shared" si="72"/>
        <v/>
      </c>
      <c r="AG53" s="61" t="str">
        <f t="shared" si="73"/>
        <v/>
      </c>
      <c r="AH53" s="69" t="str">
        <f t="shared" si="74"/>
        <v/>
      </c>
      <c r="AI53" s="70" t="str">
        <f t="shared" si="23"/>
        <v/>
      </c>
      <c r="AJ53" s="64" t="str">
        <f t="shared" si="75"/>
        <v/>
      </c>
      <c r="AK53" s="64" t="str">
        <f t="shared" si="76"/>
        <v/>
      </c>
      <c r="AL53" s="64" t="str">
        <f t="shared" si="77"/>
        <v/>
      </c>
      <c r="AM53" s="64" t="str">
        <f t="shared" si="78"/>
        <v/>
      </c>
      <c r="AN53" s="64" t="str">
        <f t="shared" si="79"/>
        <v/>
      </c>
    </row>
    <row r="54" spans="2:40" ht="24.5" thickTop="1" thickBot="1" x14ac:dyDescent="0.55000000000000004">
      <c r="B54" t="s">
        <v>1003</v>
      </c>
      <c r="C54" s="85" t="s">
        <v>1136</v>
      </c>
      <c r="D54" s="89" t="s">
        <v>1048</v>
      </c>
      <c r="E54" s="89"/>
      <c r="F54" s="89" t="s">
        <v>1053</v>
      </c>
      <c r="G54" s="89"/>
      <c r="H54" s="90"/>
      <c r="I54" s="90"/>
      <c r="J54" s="90"/>
      <c r="K54" s="90"/>
      <c r="L54" s="88" t="str">
        <f>IF(C54="","",_xlfn.CONCAT("            { line: ","""",C54,", ",M54:AN54,""", sC: ","""",B54,"""},"))</f>
        <v xml:space="preserve">            { line: "HOSANNA, HOSANNA,, (Fa,,15)(Sol,,250)", sC: "as"},</v>
      </c>
      <c r="M54" s="56" t="str">
        <f t="shared" si="58"/>
        <v>(</v>
      </c>
      <c r="N54" s="57" t="str">
        <f t="shared" si="2"/>
        <v>Fa</v>
      </c>
      <c r="O54" s="58" t="str">
        <f t="shared" si="59"/>
        <v>,</v>
      </c>
      <c r="P54" s="59" t="str">
        <f t="shared" si="4"/>
        <v/>
      </c>
      <c r="Q54" s="60" t="str">
        <f t="shared" si="60"/>
        <v>,</v>
      </c>
      <c r="R54" s="61">
        <f t="shared" si="61"/>
        <v>15</v>
      </c>
      <c r="S54" s="56" t="str">
        <f t="shared" si="62"/>
        <v>)</v>
      </c>
      <c r="T54" s="62" t="str">
        <f t="shared" si="63"/>
        <v>(</v>
      </c>
      <c r="U54" s="63" t="str">
        <f t="shared" si="9"/>
        <v>Sol</v>
      </c>
      <c r="V54" s="64" t="str">
        <f t="shared" si="64"/>
        <v>,</v>
      </c>
      <c r="W54" s="65" t="str">
        <f t="shared" si="11"/>
        <v/>
      </c>
      <c r="X54" s="64" t="str">
        <f t="shared" si="65"/>
        <v>,</v>
      </c>
      <c r="Y54" s="64">
        <f t="shared" si="66"/>
        <v>250</v>
      </c>
      <c r="Z54" s="56" t="str">
        <f t="shared" si="67"/>
        <v>)</v>
      </c>
      <c r="AA54" s="66" t="str">
        <f t="shared" si="68"/>
        <v/>
      </c>
      <c r="AB54" s="57" t="str">
        <f t="shared" si="16"/>
        <v/>
      </c>
      <c r="AC54" s="67" t="str">
        <f t="shared" si="69"/>
        <v/>
      </c>
      <c r="AD54" s="59" t="str">
        <f t="shared" si="70"/>
        <v/>
      </c>
      <c r="AE54" s="68" t="str">
        <f t="shared" si="71"/>
        <v/>
      </c>
      <c r="AF54" s="61" t="str">
        <f t="shared" si="72"/>
        <v/>
      </c>
      <c r="AG54" s="61" t="str">
        <f t="shared" si="73"/>
        <v/>
      </c>
      <c r="AH54" s="69" t="str">
        <f t="shared" si="74"/>
        <v/>
      </c>
      <c r="AI54" s="70" t="str">
        <f t="shared" si="23"/>
        <v/>
      </c>
      <c r="AJ54" s="64" t="str">
        <f t="shared" si="75"/>
        <v/>
      </c>
      <c r="AK54" s="64" t="str">
        <f t="shared" si="76"/>
        <v/>
      </c>
      <c r="AL54" s="64" t="str">
        <f t="shared" si="77"/>
        <v/>
      </c>
      <c r="AM54" s="64" t="str">
        <f t="shared" si="78"/>
        <v/>
      </c>
      <c r="AN54" s="64" t="str">
        <f t="shared" si="79"/>
        <v/>
      </c>
    </row>
    <row r="55" spans="2:40" ht="24.5" thickTop="1" thickBot="1" x14ac:dyDescent="0.55000000000000004">
      <c r="B55" t="s">
        <v>1003</v>
      </c>
      <c r="C55" s="85" t="s">
        <v>1144</v>
      </c>
      <c r="D55" s="86" t="s">
        <v>1048</v>
      </c>
      <c r="E55" s="86"/>
      <c r="F55" s="86" t="s">
        <v>1015</v>
      </c>
      <c r="G55" s="86"/>
      <c r="H55" s="87"/>
      <c r="I55" s="87"/>
      <c r="J55" s="87"/>
      <c r="K55" s="87"/>
      <c r="L55" s="88" t="str">
        <f>IF(C55="","",_xlfn.CONCAT("            { line: ","""",C55,", ",M55:AN55,""", sC: ","""",B55,"""},"))</f>
        <v xml:space="preserve">            { line: "EN LO ALTO DEL CIELO., (Fa,,15)(Mi,,250)", sC: "as"},</v>
      </c>
      <c r="M55" s="56" t="str">
        <f t="shared" ref="M55" si="81">IF(N55="","","(")</f>
        <v>(</v>
      </c>
      <c r="N55" s="57" t="str">
        <f t="shared" ref="N55" si="82">IF(D55="","",D55)</f>
        <v>Fa</v>
      </c>
      <c r="O55" s="58" t="str">
        <f t="shared" ref="O55" si="83">IF(N55="","",",")</f>
        <v>,</v>
      </c>
      <c r="P55" s="59" t="str">
        <f t="shared" ref="P55" si="84">IF(E55="","",E55)</f>
        <v/>
      </c>
      <c r="Q55" s="60" t="str">
        <f t="shared" ref="Q55" si="85">IF(N55="","",",")</f>
        <v>,</v>
      </c>
      <c r="R55" s="61">
        <f t="shared" ref="R55" si="86">IF(N55="","",15)</f>
        <v>15</v>
      </c>
      <c r="S55" s="56" t="str">
        <f t="shared" ref="S55" si="87">IF(N55="","",")")</f>
        <v>)</v>
      </c>
      <c r="T55" s="62" t="str">
        <f t="shared" ref="T55" si="88">IF(U55="","","(")</f>
        <v>(</v>
      </c>
      <c r="U55" s="63" t="str">
        <f t="shared" ref="U55" si="89">IF(F55="","",F55)</f>
        <v>Mi</v>
      </c>
      <c r="V55" s="64" t="str">
        <f t="shared" ref="V55" si="90">IF(U55="","",",")</f>
        <v>,</v>
      </c>
      <c r="W55" s="65" t="str">
        <f t="shared" ref="W55" si="91">IF(G55="","",G55)</f>
        <v/>
      </c>
      <c r="X55" s="64" t="str">
        <f t="shared" ref="X55" si="92">IF(U55="","",",")</f>
        <v>,</v>
      </c>
      <c r="Y55" s="64">
        <f t="shared" ref="Y55" si="93">IF(U55="","",250)</f>
        <v>250</v>
      </c>
      <c r="Z55" s="56" t="str">
        <f t="shared" ref="Z55" si="94">IF(U55="","",")")</f>
        <v>)</v>
      </c>
      <c r="AA55" s="66" t="str">
        <f t="shared" ref="AA55" si="95">IF(AB55="","","(")</f>
        <v/>
      </c>
      <c r="AB55" s="57" t="str">
        <f t="shared" ref="AB55" si="96">IF(H55="","",H55)</f>
        <v/>
      </c>
      <c r="AC55" s="67" t="str">
        <f t="shared" ref="AC55" si="97">IF(AB55="","",",")</f>
        <v/>
      </c>
      <c r="AD55" s="59" t="str">
        <f t="shared" ref="AD55" si="98">IF(I55="","",I55)</f>
        <v/>
      </c>
      <c r="AE55" s="68" t="str">
        <f t="shared" ref="AE55" si="99">IF(AB55="","",",")</f>
        <v/>
      </c>
      <c r="AF55" s="61" t="str">
        <f t="shared" ref="AF55" si="100">IF(AB55="","",350)</f>
        <v/>
      </c>
      <c r="AG55" s="61" t="str">
        <f t="shared" ref="AG55" si="101">IF(AB55="","",")")</f>
        <v/>
      </c>
      <c r="AH55" s="69" t="str">
        <f t="shared" ref="AH55" si="102">IF(AI55="","","(")</f>
        <v/>
      </c>
      <c r="AI55" s="70" t="str">
        <f t="shared" ref="AI55" si="103">IF(J55="","",J55)</f>
        <v/>
      </c>
      <c r="AJ55" s="64" t="str">
        <f t="shared" ref="AJ55" si="104">IF(AI55="","",",")</f>
        <v/>
      </c>
      <c r="AK55" s="64" t="str">
        <f t="shared" ref="AK55" si="105">IF(K55="","",K55)</f>
        <v/>
      </c>
      <c r="AL55" s="64" t="str">
        <f t="shared" ref="AL55" si="106">IF(AI55="","",",")</f>
        <v/>
      </c>
      <c r="AM55" s="64" t="str">
        <f t="shared" ref="AM55" si="107">IF(AI55="","",450)</f>
        <v/>
      </c>
      <c r="AN55" s="64" t="str">
        <f t="shared" ref="AN55" si="108">IF(AI55="","",")")</f>
        <v/>
      </c>
    </row>
    <row r="56" spans="2:40" ht="24.5" thickTop="1" thickBot="1" x14ac:dyDescent="0.55000000000000004">
      <c r="B56" t="s">
        <v>1003</v>
      </c>
      <c r="C56" s="85" t="s">
        <v>1136</v>
      </c>
      <c r="D56" s="86" t="s">
        <v>1048</v>
      </c>
      <c r="E56" s="86"/>
      <c r="F56" s="86" t="s">
        <v>1015</v>
      </c>
      <c r="G56" s="86"/>
      <c r="H56" s="87"/>
      <c r="I56" s="87"/>
      <c r="J56" s="87"/>
      <c r="K56" s="87"/>
      <c r="L56" s="88" t="str">
        <f>IF(C56="","",_xlfn.CONCAT("            { line: ","""",C56,", ",M56:AN56,""", sC: ","""",B56,"""},"))</f>
        <v xml:space="preserve">            { line: "HOSANNA, HOSANNA,, (Fa,,15)(Mi,,250)", sC: "as"},</v>
      </c>
      <c r="M56" s="56" t="str">
        <f t="shared" si="58"/>
        <v>(</v>
      </c>
      <c r="N56" s="57" t="str">
        <f t="shared" si="2"/>
        <v>Fa</v>
      </c>
      <c r="O56" s="58" t="str">
        <f t="shared" si="59"/>
        <v>,</v>
      </c>
      <c r="P56" s="59" t="str">
        <f t="shared" si="4"/>
        <v/>
      </c>
      <c r="Q56" s="60" t="str">
        <f t="shared" si="60"/>
        <v>,</v>
      </c>
      <c r="R56" s="61">
        <f t="shared" si="61"/>
        <v>15</v>
      </c>
      <c r="S56" s="56" t="str">
        <f t="shared" si="62"/>
        <v>)</v>
      </c>
      <c r="T56" s="62" t="str">
        <f t="shared" si="63"/>
        <v>(</v>
      </c>
      <c r="U56" s="63" t="str">
        <f t="shared" si="9"/>
        <v>Mi</v>
      </c>
      <c r="V56" s="64" t="str">
        <f t="shared" si="64"/>
        <v>,</v>
      </c>
      <c r="W56" s="65" t="str">
        <f t="shared" si="11"/>
        <v/>
      </c>
      <c r="X56" s="64" t="str">
        <f t="shared" si="65"/>
        <v>,</v>
      </c>
      <c r="Y56" s="64">
        <f t="shared" si="66"/>
        <v>250</v>
      </c>
      <c r="Z56" s="56" t="str">
        <f t="shared" si="67"/>
        <v>)</v>
      </c>
      <c r="AA56" s="66" t="str">
        <f t="shared" si="68"/>
        <v/>
      </c>
      <c r="AB56" s="57" t="str">
        <f t="shared" si="16"/>
        <v/>
      </c>
      <c r="AC56" s="67" t="str">
        <f t="shared" si="69"/>
        <v/>
      </c>
      <c r="AD56" s="59" t="str">
        <f t="shared" si="70"/>
        <v/>
      </c>
      <c r="AE56" s="68" t="str">
        <f t="shared" si="71"/>
        <v/>
      </c>
      <c r="AF56" s="61" t="str">
        <f t="shared" si="72"/>
        <v/>
      </c>
      <c r="AG56" s="61" t="str">
        <f t="shared" si="73"/>
        <v/>
      </c>
      <c r="AH56" s="69" t="str">
        <f t="shared" si="74"/>
        <v/>
      </c>
      <c r="AI56" s="70" t="str">
        <f t="shared" si="23"/>
        <v/>
      </c>
      <c r="AJ56" s="64" t="str">
        <f t="shared" si="75"/>
        <v/>
      </c>
      <c r="AK56" s="64" t="str">
        <f t="shared" si="76"/>
        <v/>
      </c>
      <c r="AL56" s="64" t="str">
        <f t="shared" si="77"/>
        <v/>
      </c>
      <c r="AM56" s="64" t="str">
        <f t="shared" si="78"/>
        <v/>
      </c>
      <c r="AN56" s="64" t="str">
        <f t="shared" si="79"/>
        <v/>
      </c>
    </row>
    <row r="57" spans="2:40" ht="24.5" thickTop="1" thickBot="1" x14ac:dyDescent="0.55000000000000004">
      <c r="B57" t="s">
        <v>1003</v>
      </c>
      <c r="C57" s="85" t="s">
        <v>1136</v>
      </c>
      <c r="D57" s="89" t="s">
        <v>1048</v>
      </c>
      <c r="E57" s="89"/>
      <c r="F57" s="89" t="s">
        <v>1015</v>
      </c>
      <c r="G57" s="89"/>
      <c r="H57" s="90"/>
      <c r="I57" s="90"/>
      <c r="J57" s="90"/>
      <c r="K57" s="90"/>
      <c r="L57" s="88" t="str">
        <f>IF(C57="","",_xlfn.CONCAT("            { line: ","""",C57,", ",M57:AN57,""", sC: ","""",B57,"""},"))</f>
        <v xml:space="preserve">            { line: "HOSANNA, HOSANNA,, (Fa,,15)(Mi,,250)", sC: "as"},</v>
      </c>
      <c r="M57" s="56" t="str">
        <f t="shared" si="58"/>
        <v>(</v>
      </c>
      <c r="N57" s="57" t="str">
        <f t="shared" si="2"/>
        <v>Fa</v>
      </c>
      <c r="O57" s="58" t="str">
        <f t="shared" si="59"/>
        <v>,</v>
      </c>
      <c r="P57" s="59" t="str">
        <f t="shared" si="4"/>
        <v/>
      </c>
      <c r="Q57" s="60" t="str">
        <f t="shared" si="60"/>
        <v>,</v>
      </c>
      <c r="R57" s="61">
        <f t="shared" si="61"/>
        <v>15</v>
      </c>
      <c r="S57" s="56" t="str">
        <f t="shared" si="62"/>
        <v>)</v>
      </c>
      <c r="T57" s="62" t="str">
        <f t="shared" si="63"/>
        <v>(</v>
      </c>
      <c r="U57" s="63" t="str">
        <f t="shared" si="9"/>
        <v>Mi</v>
      </c>
      <c r="V57" s="64" t="str">
        <f t="shared" si="64"/>
        <v>,</v>
      </c>
      <c r="W57" s="65" t="str">
        <f t="shared" si="11"/>
        <v/>
      </c>
      <c r="X57" s="64" t="str">
        <f t="shared" si="65"/>
        <v>,</v>
      </c>
      <c r="Y57" s="64">
        <f t="shared" si="66"/>
        <v>250</v>
      </c>
      <c r="Z57" s="56" t="str">
        <f t="shared" si="67"/>
        <v>)</v>
      </c>
      <c r="AA57" s="66" t="str">
        <f t="shared" si="68"/>
        <v/>
      </c>
      <c r="AB57" s="57" t="str">
        <f t="shared" si="16"/>
        <v/>
      </c>
      <c r="AC57" s="67" t="str">
        <f t="shared" si="69"/>
        <v/>
      </c>
      <c r="AD57" s="59" t="str">
        <f t="shared" si="70"/>
        <v/>
      </c>
      <c r="AE57" s="68" t="str">
        <f t="shared" si="71"/>
        <v/>
      </c>
      <c r="AF57" s="61" t="str">
        <f t="shared" si="72"/>
        <v/>
      </c>
      <c r="AG57" s="61" t="str">
        <f t="shared" si="73"/>
        <v/>
      </c>
      <c r="AH57" s="69" t="str">
        <f t="shared" si="74"/>
        <v/>
      </c>
      <c r="AI57" s="70" t="str">
        <f t="shared" si="23"/>
        <v/>
      </c>
      <c r="AJ57" s="64" t="str">
        <f t="shared" si="75"/>
        <v/>
      </c>
      <c r="AK57" s="64" t="str">
        <f t="shared" si="76"/>
        <v/>
      </c>
      <c r="AL57" s="64" t="str">
        <f t="shared" si="77"/>
        <v/>
      </c>
      <c r="AM57" s="64" t="str">
        <f t="shared" si="78"/>
        <v/>
      </c>
      <c r="AN57" s="64" t="str">
        <f t="shared" si="79"/>
        <v/>
      </c>
    </row>
    <row r="58" spans="2:40" ht="24.5" thickTop="1" thickBot="1" x14ac:dyDescent="0.55000000000000004">
      <c r="B58" t="s">
        <v>1003</v>
      </c>
      <c r="C58" s="85" t="s">
        <v>1136</v>
      </c>
      <c r="D58" s="91" t="s">
        <v>1048</v>
      </c>
      <c r="E58" s="91"/>
      <c r="F58" s="91" t="s">
        <v>1053</v>
      </c>
      <c r="G58" s="91"/>
      <c r="H58" s="92"/>
      <c r="I58" s="92"/>
      <c r="J58" s="92"/>
      <c r="K58" s="92"/>
      <c r="L58" s="88" t="str">
        <f>IF(C58="","",_xlfn.CONCAT("            { line: ","""",C58,", ",M58:AN58,""", sC: ","""",B58,"""},"))</f>
        <v xml:space="preserve">            { line: "HOSANNA, HOSANNA,, (Fa,,15)(Sol,,250)", sC: "as"},</v>
      </c>
      <c r="M58" s="56" t="str">
        <f t="shared" si="58"/>
        <v>(</v>
      </c>
      <c r="N58" s="57" t="str">
        <f t="shared" si="2"/>
        <v>Fa</v>
      </c>
      <c r="O58" s="58" t="str">
        <f t="shared" si="59"/>
        <v>,</v>
      </c>
      <c r="P58" s="59" t="str">
        <f t="shared" si="4"/>
        <v/>
      </c>
      <c r="Q58" s="60" t="str">
        <f t="shared" si="60"/>
        <v>,</v>
      </c>
      <c r="R58" s="61">
        <f t="shared" si="61"/>
        <v>15</v>
      </c>
      <c r="S58" s="56" t="str">
        <f t="shared" si="62"/>
        <v>)</v>
      </c>
      <c r="T58" s="62" t="str">
        <f t="shared" si="63"/>
        <v>(</v>
      </c>
      <c r="U58" s="63" t="str">
        <f t="shared" si="9"/>
        <v>Sol</v>
      </c>
      <c r="V58" s="64" t="str">
        <f t="shared" si="64"/>
        <v>,</v>
      </c>
      <c r="W58" s="65" t="str">
        <f t="shared" si="11"/>
        <v/>
      </c>
      <c r="X58" s="64" t="str">
        <f t="shared" si="65"/>
        <v>,</v>
      </c>
      <c r="Y58" s="64">
        <f t="shared" si="66"/>
        <v>250</v>
      </c>
      <c r="Z58" s="56" t="str">
        <f t="shared" si="67"/>
        <v>)</v>
      </c>
      <c r="AA58" s="66" t="str">
        <f t="shared" si="68"/>
        <v/>
      </c>
      <c r="AB58" s="57" t="str">
        <f t="shared" si="16"/>
        <v/>
      </c>
      <c r="AC58" s="67" t="str">
        <f t="shared" si="69"/>
        <v/>
      </c>
      <c r="AD58" s="59" t="str">
        <f t="shared" si="70"/>
        <v/>
      </c>
      <c r="AE58" s="68" t="str">
        <f t="shared" si="71"/>
        <v/>
      </c>
      <c r="AF58" s="61" t="str">
        <f t="shared" si="72"/>
        <v/>
      </c>
      <c r="AG58" s="61" t="str">
        <f t="shared" si="73"/>
        <v/>
      </c>
      <c r="AH58" s="69" t="str">
        <f t="shared" si="74"/>
        <v/>
      </c>
      <c r="AI58" s="70" t="str">
        <f t="shared" si="23"/>
        <v/>
      </c>
      <c r="AJ58" s="64" t="str">
        <f t="shared" si="75"/>
        <v/>
      </c>
      <c r="AK58" s="64" t="str">
        <f t="shared" si="76"/>
        <v/>
      </c>
      <c r="AL58" s="64" t="str">
        <f t="shared" si="77"/>
        <v/>
      </c>
      <c r="AM58" s="64" t="str">
        <f t="shared" si="78"/>
        <v/>
      </c>
      <c r="AN58" s="64" t="str">
        <f t="shared" si="79"/>
        <v/>
      </c>
    </row>
    <row r="59" spans="2:40" ht="24.5" thickTop="1" thickBot="1" x14ac:dyDescent="0.55000000000000004">
      <c r="B59" t="s">
        <v>1003</v>
      </c>
      <c r="C59" s="93" t="s">
        <v>1144</v>
      </c>
      <c r="D59" s="83" t="s">
        <v>1017</v>
      </c>
      <c r="E59" s="83" t="s">
        <v>1016</v>
      </c>
      <c r="F59" s="83"/>
      <c r="G59" s="83"/>
      <c r="H59" s="83"/>
      <c r="I59" s="83"/>
      <c r="J59" s="83"/>
      <c r="K59" s="83"/>
      <c r="L59" s="94" t="str">
        <f>IF(C59="","",_xlfn.CONCAT("            { line: ","""",C59,", ",M59:AN59,""", sC: ","""",B59,"""},  ]},"))</f>
        <v xml:space="preserve">            { line: "EN LO ALTO DEL CIELO., (La,m,15)", sC: "as"},  ]},</v>
      </c>
      <c r="M59" s="56" t="str">
        <f t="shared" si="58"/>
        <v>(</v>
      </c>
      <c r="N59" s="57" t="str">
        <f t="shared" si="2"/>
        <v>La</v>
      </c>
      <c r="O59" s="58" t="str">
        <f t="shared" si="59"/>
        <v>,</v>
      </c>
      <c r="P59" s="59" t="str">
        <f t="shared" si="4"/>
        <v>m</v>
      </c>
      <c r="Q59" s="60" t="str">
        <f t="shared" si="60"/>
        <v>,</v>
      </c>
      <c r="R59" s="61">
        <f t="shared" si="61"/>
        <v>15</v>
      </c>
      <c r="S59" s="56" t="str">
        <f t="shared" si="62"/>
        <v>)</v>
      </c>
      <c r="T59" s="62" t="str">
        <f t="shared" si="63"/>
        <v/>
      </c>
      <c r="U59" s="63" t="str">
        <f t="shared" si="9"/>
        <v/>
      </c>
      <c r="V59" s="64" t="str">
        <f t="shared" si="64"/>
        <v/>
      </c>
      <c r="W59" s="65" t="str">
        <f t="shared" si="11"/>
        <v/>
      </c>
      <c r="X59" s="64" t="str">
        <f t="shared" si="65"/>
        <v/>
      </c>
      <c r="Y59" s="64" t="str">
        <f t="shared" si="66"/>
        <v/>
      </c>
      <c r="Z59" s="56" t="str">
        <f t="shared" si="67"/>
        <v/>
      </c>
      <c r="AA59" s="66" t="str">
        <f t="shared" si="68"/>
        <v/>
      </c>
      <c r="AB59" s="57" t="str">
        <f t="shared" si="16"/>
        <v/>
      </c>
      <c r="AC59" s="67" t="str">
        <f t="shared" si="69"/>
        <v/>
      </c>
      <c r="AD59" s="59" t="str">
        <f t="shared" si="70"/>
        <v/>
      </c>
      <c r="AE59" s="68" t="str">
        <f t="shared" si="71"/>
        <v/>
      </c>
      <c r="AF59" s="61" t="str">
        <f t="shared" si="72"/>
        <v/>
      </c>
      <c r="AG59" s="61" t="str">
        <f t="shared" si="73"/>
        <v/>
      </c>
      <c r="AH59" s="69" t="str">
        <f t="shared" si="74"/>
        <v/>
      </c>
      <c r="AI59" s="70" t="str">
        <f t="shared" si="23"/>
        <v/>
      </c>
      <c r="AJ59" s="64" t="str">
        <f t="shared" si="75"/>
        <v/>
      </c>
      <c r="AK59" s="64" t="str">
        <f t="shared" si="76"/>
        <v/>
      </c>
      <c r="AL59" s="64" t="str">
        <f t="shared" si="77"/>
        <v/>
      </c>
      <c r="AM59" s="64" t="str">
        <f t="shared" si="78"/>
        <v/>
      </c>
      <c r="AN59" s="64" t="str">
        <f t="shared" si="79"/>
        <v/>
      </c>
    </row>
    <row r="60" spans="2:40" ht="24.5" thickTop="1" thickBot="1" x14ac:dyDescent="0.55000000000000004">
      <c r="C60" s="79" t="s">
        <v>999</v>
      </c>
      <c r="D60" s="80"/>
      <c r="E60" s="80"/>
      <c r="F60" s="80"/>
      <c r="G60" s="80"/>
      <c r="H60" s="80"/>
      <c r="I60" s="80"/>
      <c r="J60" s="80"/>
      <c r="K60" s="80"/>
      <c r="L60" s="81" t="s">
        <v>1000</v>
      </c>
      <c r="M60" s="56" t="str">
        <f t="shared" ref="M60:M62" si="109">IF(N60="","","(")</f>
        <v/>
      </c>
      <c r="N60" s="57" t="str">
        <f t="shared" ref="N60:N62" si="110">IF(D60="","",D60)</f>
        <v/>
      </c>
      <c r="O60" s="58" t="str">
        <f t="shared" ref="O60:O62" si="111">IF(N60="","",",")</f>
        <v/>
      </c>
      <c r="P60" s="59" t="str">
        <f t="shared" ref="P60:P62" si="112">IF(E60="","",E60)</f>
        <v/>
      </c>
      <c r="Q60" s="60" t="str">
        <f t="shared" ref="Q60:Q62" si="113">IF(N60="","",",")</f>
        <v/>
      </c>
      <c r="R60" s="61" t="str">
        <f t="shared" ref="R60:R62" si="114">IF(N60="","",15)</f>
        <v/>
      </c>
      <c r="S60" s="56" t="str">
        <f t="shared" ref="S60:S62" si="115">IF(N60="","",")")</f>
        <v/>
      </c>
      <c r="T60" s="62" t="str">
        <f t="shared" ref="T60:T62" si="116">IF(U60="","","(")</f>
        <v/>
      </c>
      <c r="U60" s="63" t="str">
        <f t="shared" ref="U60:U62" si="117">IF(F60="","",F60)</f>
        <v/>
      </c>
      <c r="V60" s="64" t="str">
        <f t="shared" ref="V60:V62" si="118">IF(U60="","",",")</f>
        <v/>
      </c>
      <c r="W60" s="65" t="str">
        <f t="shared" ref="W60:W62" si="119">IF(G60="","",G60)</f>
        <v/>
      </c>
      <c r="X60" s="64" t="str">
        <f t="shared" ref="X60:X62" si="120">IF(U60="","",",")</f>
        <v/>
      </c>
      <c r="Y60" s="64" t="str">
        <f t="shared" ref="Y60:Y62" si="121">IF(U60="","",250)</f>
        <v/>
      </c>
      <c r="Z60" s="56" t="str">
        <f t="shared" ref="Z60:Z62" si="122">IF(U60="","",")")</f>
        <v/>
      </c>
      <c r="AA60" s="66" t="str">
        <f t="shared" ref="AA60:AA62" si="123">IF(AB60="","","(")</f>
        <v/>
      </c>
      <c r="AB60" s="57" t="str">
        <f t="shared" ref="AB60:AB62" si="124">IF(H60="","",H60)</f>
        <v/>
      </c>
      <c r="AC60" s="67" t="str">
        <f t="shared" ref="AC60:AC62" si="125">IF(AB60="","",",")</f>
        <v/>
      </c>
      <c r="AD60" s="59" t="str">
        <f t="shared" ref="AD60:AD62" si="126">IF(I60="","",I60)</f>
        <v/>
      </c>
      <c r="AE60" s="68" t="str">
        <f t="shared" ref="AE60:AE62" si="127">IF(AB60="","",",")</f>
        <v/>
      </c>
      <c r="AF60" s="61" t="str">
        <f t="shared" ref="AF60:AF62" si="128">IF(AB60="","",350)</f>
        <v/>
      </c>
      <c r="AG60" s="61" t="str">
        <f t="shared" ref="AG60:AG62" si="129">IF(AB60="","",")")</f>
        <v/>
      </c>
      <c r="AH60" s="69" t="str">
        <f t="shared" ref="AH60:AH62" si="130">IF(AI60="","","(")</f>
        <v/>
      </c>
      <c r="AI60" s="70" t="str">
        <f t="shared" ref="AI60:AI62" si="131">IF(J60="","",J60)</f>
        <v/>
      </c>
      <c r="AJ60" s="64" t="str">
        <f t="shared" ref="AJ60:AJ62" si="132">IF(AI60="","",",")</f>
        <v/>
      </c>
      <c r="AK60" s="64" t="str">
        <f t="shared" ref="AK60:AK62" si="133">IF(K60="","",K60)</f>
        <v/>
      </c>
      <c r="AL60" s="64" t="str">
        <f t="shared" ref="AL60:AL62" si="134">IF(AI60="","",",")</f>
        <v/>
      </c>
      <c r="AM60" s="64" t="str">
        <f t="shared" ref="AM60:AM62" si="135">IF(AI60="","",450)</f>
        <v/>
      </c>
      <c r="AN60" s="64" t="str">
        <f t="shared" ref="AN60:AN62" si="136">IF(AI60="","",")")</f>
        <v/>
      </c>
    </row>
    <row r="61" spans="2:40" ht="24.5" thickTop="1" thickBot="1" x14ac:dyDescent="0.55000000000000004">
      <c r="B61" t="s">
        <v>1001</v>
      </c>
      <c r="C61" s="82" t="s">
        <v>1129</v>
      </c>
      <c r="D61" s="83" t="s">
        <v>1017</v>
      </c>
      <c r="E61" s="83" t="s">
        <v>1016</v>
      </c>
      <c r="F61" s="83"/>
      <c r="G61" s="83"/>
      <c r="H61" s="83"/>
      <c r="I61" s="83"/>
      <c r="J61" s="83"/>
      <c r="K61" s="83"/>
      <c r="L61" s="84" t="str">
        <f>IF(C61="","",_xlfn.CONCAT("       triggerLine: ","""",C61,", ",M61:AN61,""", sC: ","""",B61,""", lines: ["))</f>
        <v xml:space="preserve">       triggerLine: "SANTO,SANTO,SANTO,, (La,m,15)", sC: "ta as", lines: [</v>
      </c>
      <c r="M61" s="56" t="str">
        <f t="shared" si="109"/>
        <v>(</v>
      </c>
      <c r="N61" s="57" t="str">
        <f t="shared" si="110"/>
        <v>La</v>
      </c>
      <c r="O61" s="58" t="str">
        <f t="shared" si="111"/>
        <v>,</v>
      </c>
      <c r="P61" s="59" t="str">
        <f t="shared" si="112"/>
        <v>m</v>
      </c>
      <c r="Q61" s="60" t="str">
        <f t="shared" si="113"/>
        <v>,</v>
      </c>
      <c r="R61" s="61">
        <f t="shared" si="114"/>
        <v>15</v>
      </c>
      <c r="S61" s="56" t="str">
        <f t="shared" si="115"/>
        <v>)</v>
      </c>
      <c r="T61" s="62" t="str">
        <f t="shared" si="116"/>
        <v/>
      </c>
      <c r="U61" s="63" t="str">
        <f t="shared" si="117"/>
        <v/>
      </c>
      <c r="V61" s="64" t="str">
        <f t="shared" si="118"/>
        <v/>
      </c>
      <c r="W61" s="65" t="str">
        <f t="shared" si="119"/>
        <v/>
      </c>
      <c r="X61" s="64" t="str">
        <f t="shared" si="120"/>
        <v/>
      </c>
      <c r="Y61" s="64" t="str">
        <f t="shared" si="121"/>
        <v/>
      </c>
      <c r="Z61" s="56" t="str">
        <f t="shared" si="122"/>
        <v/>
      </c>
      <c r="AA61" s="66" t="str">
        <f t="shared" si="123"/>
        <v/>
      </c>
      <c r="AB61" s="57" t="str">
        <f t="shared" si="124"/>
        <v/>
      </c>
      <c r="AC61" s="67" t="str">
        <f t="shared" si="125"/>
        <v/>
      </c>
      <c r="AD61" s="59" t="str">
        <f t="shared" si="126"/>
        <v/>
      </c>
      <c r="AE61" s="68" t="str">
        <f t="shared" si="127"/>
        <v/>
      </c>
      <c r="AF61" s="61" t="str">
        <f t="shared" si="128"/>
        <v/>
      </c>
      <c r="AG61" s="61" t="str">
        <f t="shared" si="129"/>
        <v/>
      </c>
      <c r="AH61" s="69" t="str">
        <f t="shared" si="130"/>
        <v/>
      </c>
      <c r="AI61" s="70" t="str">
        <f t="shared" si="131"/>
        <v/>
      </c>
      <c r="AJ61" s="64" t="str">
        <f t="shared" si="132"/>
        <v/>
      </c>
      <c r="AK61" s="64" t="str">
        <f t="shared" si="133"/>
        <v/>
      </c>
      <c r="AL61" s="64" t="str">
        <f t="shared" si="134"/>
        <v/>
      </c>
      <c r="AM61" s="64" t="str">
        <f t="shared" si="135"/>
        <v/>
      </c>
      <c r="AN61" s="64" t="str">
        <f t="shared" si="136"/>
        <v/>
      </c>
    </row>
    <row r="62" spans="2:40" ht="24.5" thickTop="1" thickBot="1" x14ac:dyDescent="0.55000000000000004">
      <c r="B62" t="s">
        <v>1003</v>
      </c>
      <c r="C62" s="93" t="s">
        <v>1080</v>
      </c>
      <c r="D62" s="83" t="s">
        <v>1053</v>
      </c>
      <c r="E62" s="83"/>
      <c r="F62" s="83" t="s">
        <v>1017</v>
      </c>
      <c r="G62" s="83" t="s">
        <v>1016</v>
      </c>
      <c r="H62" s="83"/>
      <c r="I62" s="83"/>
      <c r="J62" s="83"/>
      <c r="K62" s="83"/>
      <c r="L62" s="94" t="str">
        <f>IF(C62="","",_xlfn.CONCAT("            { line: ","""",C62,", ",M62:AN62,""", sC: ","""",B62,"""},  ]},"))</f>
        <v xml:space="preserve">            { line: "SANTO,SANTO,SANTO., (Sol,,15)(La,m,250)", sC: "as"},  ]},</v>
      </c>
      <c r="M62" s="56" t="str">
        <f t="shared" si="109"/>
        <v>(</v>
      </c>
      <c r="N62" s="57" t="str">
        <f t="shared" si="110"/>
        <v>Sol</v>
      </c>
      <c r="O62" s="58" t="str">
        <f t="shared" si="111"/>
        <v>,</v>
      </c>
      <c r="P62" s="59" t="str">
        <f t="shared" si="112"/>
        <v/>
      </c>
      <c r="Q62" s="60" t="str">
        <f t="shared" si="113"/>
        <v>,</v>
      </c>
      <c r="R62" s="61">
        <f t="shared" si="114"/>
        <v>15</v>
      </c>
      <c r="S62" s="56" t="str">
        <f t="shared" si="115"/>
        <v>)</v>
      </c>
      <c r="T62" s="62" t="str">
        <f t="shared" si="116"/>
        <v>(</v>
      </c>
      <c r="U62" s="63" t="str">
        <f t="shared" si="117"/>
        <v>La</v>
      </c>
      <c r="V62" s="64" t="str">
        <f t="shared" si="118"/>
        <v>,</v>
      </c>
      <c r="W62" s="65" t="str">
        <f t="shared" si="119"/>
        <v>m</v>
      </c>
      <c r="X62" s="64" t="str">
        <f t="shared" si="120"/>
        <v>,</v>
      </c>
      <c r="Y62" s="64">
        <f t="shared" si="121"/>
        <v>250</v>
      </c>
      <c r="Z62" s="56" t="str">
        <f t="shared" si="122"/>
        <v>)</v>
      </c>
      <c r="AA62" s="66" t="str">
        <f t="shared" si="123"/>
        <v/>
      </c>
      <c r="AB62" s="57" t="str">
        <f t="shared" si="124"/>
        <v/>
      </c>
      <c r="AC62" s="67" t="str">
        <f t="shared" si="125"/>
        <v/>
      </c>
      <c r="AD62" s="59" t="str">
        <f t="shared" si="126"/>
        <v/>
      </c>
      <c r="AE62" s="68" t="str">
        <f t="shared" si="127"/>
        <v/>
      </c>
      <c r="AF62" s="61" t="str">
        <f t="shared" si="128"/>
        <v/>
      </c>
      <c r="AG62" s="61" t="str">
        <f t="shared" si="129"/>
        <v/>
      </c>
      <c r="AH62" s="69" t="str">
        <f t="shared" si="130"/>
        <v/>
      </c>
      <c r="AI62" s="70" t="str">
        <f t="shared" si="131"/>
        <v/>
      </c>
      <c r="AJ62" s="64" t="str">
        <f t="shared" si="132"/>
        <v/>
      </c>
      <c r="AK62" s="64" t="str">
        <f t="shared" si="133"/>
        <v/>
      </c>
      <c r="AL62" s="64" t="str">
        <f t="shared" si="134"/>
        <v/>
      </c>
      <c r="AM62" s="64" t="str">
        <f t="shared" si="135"/>
        <v/>
      </c>
      <c r="AN62" s="64" t="str">
        <f t="shared" si="136"/>
        <v/>
      </c>
    </row>
    <row r="63" spans="2:40" ht="24" customHeight="1" x14ac:dyDescent="0.6">
      <c r="B63" s="95"/>
      <c r="C63" s="95"/>
      <c r="D63" s="95"/>
      <c r="E63" s="95"/>
      <c r="F63" s="95"/>
      <c r="G63" s="95"/>
      <c r="H63" s="95"/>
      <c r="I63" s="95"/>
      <c r="J63" s="95"/>
      <c r="K63" s="95"/>
      <c r="L63" s="99" t="str">
        <f ca="1">_xlfn.CONCAT("]}, // ULTIMA LINEA DEL CANTO: ",L1)</f>
        <v>]}, // ULTIMA LINEA DEL CANTO: SANTO ROMA 77</v>
      </c>
      <c r="M63" s="95"/>
    </row>
    <row r="64" spans="2:40" ht="20.5" x14ac:dyDescent="0.35">
      <c r="L64" s="100" t="s">
        <v>1012</v>
      </c>
      <c r="M64" s="101"/>
    </row>
    <row r="65" spans="13:13" x14ac:dyDescent="0.35">
      <c r="M65"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Button 1">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82A3-1341-401F-98CD-02FD9920FECC}">
  <sheetPr codeName="Sheet76">
    <tabColor rgb="FF00B0F0"/>
  </sheetPr>
  <dimension ref="A1:AN61"/>
  <sheetViews>
    <sheetView tabSelected="1" zoomScale="115" zoomScaleNormal="115" workbookViewId="0">
      <pane xSplit="2" ySplit="1" topLeftCell="C50" activePane="bottomRight" state="frozen"/>
      <selection pane="topRight" activeCell="C1" sqref="C1"/>
      <selection pane="bottomLeft" activeCell="A2" sqref="A2"/>
      <selection pane="bottomRight" activeCell="B58" sqref="B58"/>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218</v>
      </c>
      <c r="E1" s="40"/>
      <c r="F1" s="40"/>
      <c r="G1" s="40"/>
      <c r="H1" s="40"/>
      <c r="I1" s="40"/>
      <c r="J1" s="40"/>
      <c r="K1" s="40"/>
      <c r="L1" s="41" t="str">
        <f ca="1">UPPER(VLOOKUP(C1,Table223[],3,FALSE))</f>
        <v>SANTO 1982</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1982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santo1982</v>
      </c>
      <c r="L7" s="48" t="str">
        <f ca="1">_xlfn.CONCAT("        id: ","""",C7,"""",",")</f>
        <v xml:space="preserve">        id: "santo1982",</v>
      </c>
    </row>
    <row r="8" spans="2:32" ht="23" x14ac:dyDescent="0.35">
      <c r="C8" t="str">
        <f ca="1">PROPER(L1)</f>
        <v>Santo 1982</v>
      </c>
      <c r="L8" s="48" t="str">
        <f ca="1">_xlfn.CONCAT("        tt: ","""",C8,"""",",")</f>
        <v xml:space="preserve">        tt: "Santo 1982",</v>
      </c>
    </row>
    <row r="9" spans="2:32" ht="23" x14ac:dyDescent="0.35">
      <c r="C9" t="str">
        <f ca="1">PROPER(L1)</f>
        <v>Santo 1982</v>
      </c>
      <c r="L9" s="48" t="str">
        <f ca="1">_xlfn.CONCAT("        title: ","""",C9,"""",",")</f>
        <v xml:space="preserve">        title: "Santo 1982",</v>
      </c>
    </row>
    <row r="10" spans="2:32" ht="23" x14ac:dyDescent="0.35">
      <c r="C10">
        <f ca="1">VLOOKUP(C1,Table223[],4,FALSE)</f>
        <v>1982</v>
      </c>
      <c r="L10" s="48" t="str">
        <f ca="1">_xlfn.CONCAT("        ","subtitle: ","""",C10,"""",",")</f>
        <v xml:space="preserve">        subtitle: "1982",</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218</v>
      </c>
      <c r="L16" s="48" t="str">
        <f ca="1">_xlfn.CONCAT("        dbno: ","""",C16,"""",",")</f>
        <v xml:space="preserve">        dbno: "218",</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santo1982</v>
      </c>
      <c r="L19" s="48" t="str">
        <f ca="1">_xlfn.CONCAT("        audioSrc: ","""/audio/",C19,".mp3""",",")</f>
        <v xml:space="preserve">        audioSrc: "/audio/santo1982.mp3",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217</v>
      </c>
      <c r="C26" t="str">
        <f ca="1">VLOOKUP(B26,Table4[],13,FALSE)</f>
        <v>"/resucito/src/index.html?canto=santoroma77"</v>
      </c>
      <c r="L26" s="48" t="str">
        <f ca="1">_xlfn.CONCAT("        ant: ",C26,",")</f>
        <v xml:space="preserve">        ant: "/resucito/src/index.html?canto=santoroma77",</v>
      </c>
    </row>
    <row r="27" spans="2:40" ht="23" x14ac:dyDescent="0.35">
      <c r="B27">
        <f ca="1">+C1+1</f>
        <v>219</v>
      </c>
      <c r="C27" t="str">
        <f ca="1">VLOOKUP(B27,Table4[],13,FALSE)</f>
        <v>"/resucito/src/index.html?canto=santo1988"</v>
      </c>
      <c r="L27" s="48" t="str">
        <f ca="1">_xlfn.CONCAT("        sig: ",C27,",")</f>
        <v xml:space="preserve">        sig: "/resucito/src/index.html?canto=santo1988",</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1147</v>
      </c>
      <c r="D30" s="52" t="s">
        <v>1017</v>
      </c>
      <c r="E30" s="52" t="s">
        <v>1016</v>
      </c>
      <c r="F30" s="53"/>
      <c r="G30" s="53"/>
      <c r="H30" s="52"/>
      <c r="I30" s="52"/>
      <c r="J30" s="54"/>
      <c r="K30" s="54"/>
      <c r="L30" s="55" t="str">
        <f t="shared" ref="L30:L31" si="0">IF(C30="","",_xlfn.CONCAT("            { line: ","""",C30,", ",M30:AN30,""", sC: ","""",B30,"""},"))</f>
        <v xml:space="preserve">            { line: "SANTO,SANTO,SANTO, (La,m,15)", sC: "ta as"},</v>
      </c>
      <c r="M30" s="56" t="str">
        <f t="shared" ref="M30:M34" si="1">IF(N30="","","(")</f>
        <v>(</v>
      </c>
      <c r="N30" s="57" t="str">
        <f t="shared" ref="N30:N49" si="2">IF(D30="","",D30)</f>
        <v>La</v>
      </c>
      <c r="O30" s="58" t="str">
        <f t="shared" ref="O30:O34" si="3">IF(N30="","",",")</f>
        <v>,</v>
      </c>
      <c r="P30" s="59" t="str">
        <f t="shared" ref="P30:P49" si="4">IF(E30="","",E30)</f>
        <v>m</v>
      </c>
      <c r="Q30" s="60" t="str">
        <f t="shared" ref="Q30:Q34" si="5">IF(N30="","",",")</f>
        <v>,</v>
      </c>
      <c r="R30" s="61">
        <f t="shared" ref="R30:R34" si="6">IF(N30="","",15)</f>
        <v>15</v>
      </c>
      <c r="S30" s="56" t="str">
        <f t="shared" ref="S30:S34" si="7">IF(N30="","",")")</f>
        <v>)</v>
      </c>
      <c r="T30" s="62" t="str">
        <f t="shared" ref="T30:T34" si="8">IF(U30="","","(")</f>
        <v/>
      </c>
      <c r="U30" s="63" t="str">
        <f t="shared" ref="U30:U49" si="9">IF(F30="","",F30)</f>
        <v/>
      </c>
      <c r="V30" s="64" t="str">
        <f t="shared" ref="V30:V34" si="10">IF(U30="","",",")</f>
        <v/>
      </c>
      <c r="W30" s="65" t="str">
        <f t="shared" ref="W30:W49" si="11">IF(G30="","",G30)</f>
        <v/>
      </c>
      <c r="X30" s="64" t="str">
        <f t="shared" ref="X30:X34" si="12">IF(U30="","",",")</f>
        <v/>
      </c>
      <c r="Y30" s="64" t="str">
        <f t="shared" ref="Y30:Y34" si="13">IF(U30="","",250)</f>
        <v/>
      </c>
      <c r="Z30" s="56" t="str">
        <f t="shared" ref="Z30:Z34" si="14">IF(U30="","",")")</f>
        <v/>
      </c>
      <c r="AA30" s="66" t="str">
        <f t="shared" ref="AA30:AA34" si="15">IF(AB30="","","(")</f>
        <v/>
      </c>
      <c r="AB30" s="57" t="str">
        <f t="shared" ref="AB30:AB49" si="16">IF(H30="","",H30)</f>
        <v/>
      </c>
      <c r="AC30" s="67" t="str">
        <f t="shared" ref="AC30:AC34" si="17">IF(AB30="","",",")</f>
        <v/>
      </c>
      <c r="AD30" s="59" t="str">
        <f t="shared" ref="AD30:AD34" si="18">IF(I30="","",I30)</f>
        <v/>
      </c>
      <c r="AE30" s="68" t="str">
        <f t="shared" ref="AE30:AE34" si="19">IF(AB30="","",",")</f>
        <v/>
      </c>
      <c r="AF30" s="61" t="str">
        <f t="shared" ref="AF30:AF34" si="20">IF(AB30="","",350)</f>
        <v/>
      </c>
      <c r="AG30" s="61" t="str">
        <f t="shared" ref="AG30:AG34" si="21">IF(AB30="","",")")</f>
        <v/>
      </c>
      <c r="AH30" s="69" t="str">
        <f t="shared" ref="AH30:AH34" si="22">IF(AI30="","","(")</f>
        <v/>
      </c>
      <c r="AI30" s="70" t="str">
        <f t="shared" ref="AI30:AI49" si="23">IF(J30="","",J30)</f>
        <v/>
      </c>
      <c r="AJ30" s="64" t="str">
        <f t="shared" ref="AJ30:AJ34" si="24">IF(AI30="","",",")</f>
        <v/>
      </c>
      <c r="AK30" s="64" t="str">
        <f t="shared" ref="AK30:AK34" si="25">IF(K30="","",K30)</f>
        <v/>
      </c>
      <c r="AL30" s="64" t="str">
        <f t="shared" ref="AL30:AL34" si="26">IF(AI30="","",",")</f>
        <v/>
      </c>
      <c r="AM30" s="64" t="str">
        <f t="shared" ref="AM30:AM34" si="27">IF(AI30="","",450)</f>
        <v/>
      </c>
      <c r="AN30" s="64" t="str">
        <f t="shared" ref="AN30:AN34" si="28">IF(AI30="","",")")</f>
        <v/>
      </c>
    </row>
    <row r="31" spans="2:40" ht="24.5" thickTop="1" thickBot="1" x14ac:dyDescent="0.55000000000000004">
      <c r="B31" t="s">
        <v>1003</v>
      </c>
      <c r="C31" s="51" t="s">
        <v>1148</v>
      </c>
      <c r="D31" s="52" t="s">
        <v>1053</v>
      </c>
      <c r="E31" s="52"/>
      <c r="F31" s="53" t="s">
        <v>1017</v>
      </c>
      <c r="G31" s="53" t="s">
        <v>1016</v>
      </c>
      <c r="H31" s="52"/>
      <c r="I31" s="52"/>
      <c r="J31" s="54"/>
      <c r="K31" s="54"/>
      <c r="L31" s="55" t="str">
        <f t="shared" si="0"/>
        <v xml:space="preserve">            { line: "ES EL SEÑOR., (Sol,,15)(La,m,250)", sC: "as"},</v>
      </c>
      <c r="M31" s="56" t="str">
        <f t="shared" si="1"/>
        <v>(</v>
      </c>
      <c r="N31" s="57" t="str">
        <f t="shared" si="2"/>
        <v>Sol</v>
      </c>
      <c r="O31" s="58" t="str">
        <f t="shared" si="3"/>
        <v>,</v>
      </c>
      <c r="P31" s="59" t="str">
        <f t="shared" si="4"/>
        <v/>
      </c>
      <c r="Q31" s="60" t="str">
        <f t="shared" si="5"/>
        <v>,</v>
      </c>
      <c r="R31" s="61">
        <f t="shared" si="6"/>
        <v>15</v>
      </c>
      <c r="S31" s="56" t="str">
        <f t="shared" si="7"/>
        <v>)</v>
      </c>
      <c r="T31" s="62" t="str">
        <f t="shared" si="8"/>
        <v>(</v>
      </c>
      <c r="U31" s="63" t="str">
        <f t="shared" si="9"/>
        <v>La</v>
      </c>
      <c r="V31" s="64" t="str">
        <f t="shared" si="10"/>
        <v>,</v>
      </c>
      <c r="W31" s="65" t="str">
        <f t="shared" si="11"/>
        <v>m</v>
      </c>
      <c r="X31" s="64" t="str">
        <f t="shared" si="12"/>
        <v>,</v>
      </c>
      <c r="Y31" s="64">
        <f t="shared" si="13"/>
        <v>250</v>
      </c>
      <c r="Z31" s="56" t="str">
        <f t="shared" si="14"/>
        <v>)</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B32" t="s">
        <v>1003</v>
      </c>
      <c r="C32" s="51" t="s">
        <v>1147</v>
      </c>
      <c r="D32" s="52" t="s">
        <v>1017</v>
      </c>
      <c r="E32" s="52" t="s">
        <v>1016</v>
      </c>
      <c r="F32" s="53"/>
      <c r="G32" s="53"/>
      <c r="H32" s="52"/>
      <c r="I32" s="52"/>
      <c r="J32" s="54"/>
      <c r="K32" s="54"/>
      <c r="L32" s="55" t="str">
        <f>IF(C32="","",_xlfn.CONCAT("            { line: ","""",C32,", ",M32:AN32,""", sC: ","""",B32,"""},"))</f>
        <v xml:space="preserve">            { line: "SANTO,SANTO,SANTO, (La,m,15)", sC: "as"},</v>
      </c>
      <c r="M32" s="56" t="str">
        <f t="shared" si="1"/>
        <v>(</v>
      </c>
      <c r="N32" s="57" t="str">
        <f t="shared" si="2"/>
        <v>La</v>
      </c>
      <c r="O32" s="58" t="str">
        <f t="shared" si="3"/>
        <v>,</v>
      </c>
      <c r="P32" s="59" t="str">
        <f t="shared" si="4"/>
        <v>m</v>
      </c>
      <c r="Q32" s="60" t="str">
        <f t="shared" si="5"/>
        <v>,</v>
      </c>
      <c r="R32" s="61">
        <f t="shared" si="6"/>
        <v>15</v>
      </c>
      <c r="S32" s="56" t="str">
        <f t="shared" si="7"/>
        <v>)</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1:40" ht="24.5" thickTop="1" thickBot="1" x14ac:dyDescent="0.55000000000000004">
      <c r="B33" t="s">
        <v>1003</v>
      </c>
      <c r="C33" s="51" t="s">
        <v>1149</v>
      </c>
      <c r="D33" s="52" t="s">
        <v>1053</v>
      </c>
      <c r="E33" s="52"/>
      <c r="F33" s="53" t="s">
        <v>1017</v>
      </c>
      <c r="G33" s="53" t="s">
        <v>1016</v>
      </c>
      <c r="H33" s="52"/>
      <c r="I33" s="52"/>
      <c r="J33" s="54"/>
      <c r="K33" s="54"/>
      <c r="L33" s="55" t="str">
        <f>IF(C33="","",_xlfn.CONCAT("            { line: ","""",C33,", ",M33:AN33,""", sC: ","""",B33,"""},"))</f>
        <v xml:space="preserve">            { line: "ES EL SEÑOR,, (Sol,,15)(La,m,250)", sC: "as"},</v>
      </c>
      <c r="M33" s="56" t="str">
        <f t="shared" si="1"/>
        <v>(</v>
      </c>
      <c r="N33" s="57" t="str">
        <f t="shared" si="2"/>
        <v>Sol</v>
      </c>
      <c r="O33" s="58" t="str">
        <f t="shared" si="3"/>
        <v>,</v>
      </c>
      <c r="P33" s="59" t="str">
        <f t="shared" si="4"/>
        <v/>
      </c>
      <c r="Q33" s="60" t="str">
        <f t="shared" si="5"/>
        <v>,</v>
      </c>
      <c r="R33" s="61">
        <f t="shared" si="6"/>
        <v>15</v>
      </c>
      <c r="S33" s="56" t="str">
        <f t="shared" si="7"/>
        <v>)</v>
      </c>
      <c r="T33" s="62" t="str">
        <f t="shared" si="8"/>
        <v>(</v>
      </c>
      <c r="U33" s="63" t="str">
        <f t="shared" si="9"/>
        <v>La</v>
      </c>
      <c r="V33" s="64" t="str">
        <f t="shared" si="10"/>
        <v>,</v>
      </c>
      <c r="W33" s="65" t="str">
        <f t="shared" si="11"/>
        <v>m</v>
      </c>
      <c r="X33" s="64" t="str">
        <f t="shared" si="12"/>
        <v>,</v>
      </c>
      <c r="Y33" s="64">
        <f t="shared" si="13"/>
        <v>250</v>
      </c>
      <c r="Z33" s="56" t="str">
        <f t="shared" si="14"/>
        <v>)</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4.5" thickTop="1" thickBot="1" x14ac:dyDescent="0.55000000000000004">
      <c r="B34" t="s">
        <v>1003</v>
      </c>
      <c r="C34" s="51" t="s">
        <v>1150</v>
      </c>
      <c r="D34" s="52" t="s">
        <v>1053</v>
      </c>
      <c r="E34" s="52"/>
      <c r="F34" s="53" t="s">
        <v>1017</v>
      </c>
      <c r="G34" s="53" t="s">
        <v>1016</v>
      </c>
      <c r="H34" s="52"/>
      <c r="I34" s="52"/>
      <c r="J34" s="54"/>
      <c r="K34" s="54"/>
      <c r="L34" s="55" t="str">
        <f t="shared" ref="L34:L45" si="29">IF(C34="","",_xlfn.CONCAT("            { line: ","""",C34,", ",M34:AN34,""", sC: ","""",B34,"""},"))</f>
        <v xml:space="preserve">            { line: "DIOS DEL UNIVERSO., (Sol,,15)(La,m,250)", sC: "as"},</v>
      </c>
      <c r="M34" s="56" t="str">
        <f t="shared" si="1"/>
        <v>(</v>
      </c>
      <c r="N34" s="57" t="str">
        <f t="shared" si="2"/>
        <v>Sol</v>
      </c>
      <c r="O34" s="58" t="str">
        <f t="shared" si="3"/>
        <v>,</v>
      </c>
      <c r="P34" s="59" t="str">
        <f t="shared" si="4"/>
        <v/>
      </c>
      <c r="Q34" s="60" t="str">
        <f t="shared" si="5"/>
        <v>,</v>
      </c>
      <c r="R34" s="61">
        <f t="shared" si="6"/>
        <v>15</v>
      </c>
      <c r="S34" s="56" t="str">
        <f t="shared" si="7"/>
        <v>)</v>
      </c>
      <c r="T34" s="62" t="str">
        <f t="shared" si="8"/>
        <v>(</v>
      </c>
      <c r="U34" s="63" t="str">
        <f t="shared" si="9"/>
        <v>La</v>
      </c>
      <c r="V34" s="64" t="str">
        <f t="shared" si="10"/>
        <v>,</v>
      </c>
      <c r="W34" s="65" t="str">
        <f t="shared" si="11"/>
        <v>m</v>
      </c>
      <c r="X34" s="64" t="str">
        <f t="shared" si="12"/>
        <v>,</v>
      </c>
      <c r="Y34" s="64">
        <f t="shared" si="13"/>
        <v>250</v>
      </c>
      <c r="Z34" s="56" t="str">
        <f t="shared" si="14"/>
        <v>)</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1:40" ht="26.5" thickTop="1" thickBot="1" x14ac:dyDescent="0.55000000000000004">
      <c r="C35" s="73"/>
      <c r="D35" s="74"/>
      <c r="E35" s="74"/>
      <c r="F35" s="74"/>
      <c r="G35" s="74"/>
      <c r="H35" s="74"/>
      <c r="I35" s="74"/>
      <c r="J35" s="74"/>
      <c r="K35" s="74"/>
      <c r="L35" s="75" t="s">
        <v>997</v>
      </c>
      <c r="M35" s="56"/>
      <c r="N35" s="57"/>
      <c r="O35" s="58"/>
      <c r="P35" s="59"/>
      <c r="Q35" s="60"/>
      <c r="R35" s="61"/>
      <c r="S35" s="56"/>
      <c r="T35" s="62"/>
      <c r="U35" s="63"/>
      <c r="V35" s="64"/>
      <c r="W35" s="65"/>
      <c r="X35" s="64"/>
      <c r="Y35" s="64"/>
      <c r="Z35" s="56"/>
      <c r="AA35" s="66"/>
      <c r="AB35" s="57"/>
      <c r="AC35" s="67"/>
      <c r="AD35" s="59"/>
      <c r="AE35" s="68"/>
      <c r="AF35" s="61"/>
      <c r="AG35" s="61"/>
      <c r="AH35" s="69"/>
      <c r="AI35" s="70"/>
      <c r="AJ35" s="64"/>
      <c r="AK35" s="64"/>
      <c r="AL35" s="64"/>
      <c r="AM35" s="64"/>
      <c r="AN35" s="64"/>
    </row>
    <row r="36" spans="1:40" ht="24.5" thickTop="1" thickBot="1" x14ac:dyDescent="0.55000000000000004">
      <c r="B36" t="s">
        <v>1018</v>
      </c>
      <c r="C36" s="51" t="s">
        <v>1081</v>
      </c>
      <c r="D36" s="52" t="s">
        <v>1048</v>
      </c>
      <c r="E36" s="52"/>
      <c r="F36" s="53" t="s">
        <v>1015</v>
      </c>
      <c r="G36" s="53"/>
      <c r="H36" s="52"/>
      <c r="I36" s="52"/>
      <c r="J36" s="54"/>
      <c r="K36" s="54"/>
      <c r="L36" s="55" t="str">
        <f t="shared" si="29"/>
        <v xml:space="preserve">            { line: "Los cielos y la tierra, (Fa,,15)(Mi,,250)", sC: "tc"},</v>
      </c>
      <c r="M36" s="56" t="str">
        <f>IF(N36="","","(")</f>
        <v>(</v>
      </c>
      <c r="N36" s="57" t="str">
        <f>IF(D36="","",D36)</f>
        <v>Fa</v>
      </c>
      <c r="O36" s="58" t="str">
        <f>IF(N36="","",",")</f>
        <v>,</v>
      </c>
      <c r="P36" s="59" t="str">
        <f>IF(E36="","",E36)</f>
        <v/>
      </c>
      <c r="Q36" s="60" t="str">
        <f>IF(N36="","",",")</f>
        <v>,</v>
      </c>
      <c r="R36" s="61">
        <f>IF(N36="","",15)</f>
        <v>15</v>
      </c>
      <c r="S36" s="56" t="str">
        <f>IF(N36="","",")")</f>
        <v>)</v>
      </c>
      <c r="T36" s="62" t="str">
        <f>IF(U36="","","(")</f>
        <v>(</v>
      </c>
      <c r="U36" s="63" t="str">
        <f>IF(F36="","",F36)</f>
        <v>Mi</v>
      </c>
      <c r="V36" s="64" t="str">
        <f>IF(U36="","",",")</f>
        <v>,</v>
      </c>
      <c r="W36" s="65" t="str">
        <f>IF(G36="","",G36)</f>
        <v/>
      </c>
      <c r="X36" s="64" t="str">
        <f>IF(U36="","",",")</f>
        <v>,</v>
      </c>
      <c r="Y36" s="64">
        <f>IF(U36="","",250)</f>
        <v>250</v>
      </c>
      <c r="Z36" s="56" t="str">
        <f>IF(U36="","",")")</f>
        <v>)</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1:40" ht="24.5" thickTop="1" thickBot="1" x14ac:dyDescent="0.55000000000000004">
      <c r="C37" s="51" t="s">
        <v>1082</v>
      </c>
      <c r="D37" s="52" t="s">
        <v>1048</v>
      </c>
      <c r="E37" s="52"/>
      <c r="F37" s="53" t="s">
        <v>1015</v>
      </c>
      <c r="G37" s="53"/>
      <c r="H37" s="52"/>
      <c r="I37" s="52"/>
      <c r="J37" s="54"/>
      <c r="K37" s="54"/>
      <c r="L37" s="55" t="str">
        <f t="shared" si="29"/>
        <v xml:space="preserve">            { line: "están llenos de tu Gloria., (Fa,,15)(Mi,,250)", sC: ""},</v>
      </c>
      <c r="M37" s="56" t="str">
        <f>IF(N37="","","(")</f>
        <v>(</v>
      </c>
      <c r="N37" s="57" t="str">
        <f>IF(D37="","",D37)</f>
        <v>Fa</v>
      </c>
      <c r="O37" s="58" t="str">
        <f>IF(N37="","",",")</f>
        <v>,</v>
      </c>
      <c r="P37" s="59" t="str">
        <f>IF(E37="","",E37)</f>
        <v/>
      </c>
      <c r="Q37" s="60" t="str">
        <f>IF(N37="","",",")</f>
        <v>,</v>
      </c>
      <c r="R37" s="61">
        <f>IF(N37="","",15)</f>
        <v>15</v>
      </c>
      <c r="S37" s="56" t="str">
        <f>IF(N37="","",")")</f>
        <v>)</v>
      </c>
      <c r="T37" s="62" t="str">
        <f>IF(U37="","","(")</f>
        <v>(</v>
      </c>
      <c r="U37" s="63" t="str">
        <f>IF(F37="","",F37)</f>
        <v>Mi</v>
      </c>
      <c r="V37" s="64" t="str">
        <f>IF(U37="","",",")</f>
        <v>,</v>
      </c>
      <c r="W37" s="65" t="str">
        <f>IF(G37="","",G37)</f>
        <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6.5" thickTop="1" thickBot="1" x14ac:dyDescent="0.55000000000000004">
      <c r="C38" s="73"/>
      <c r="D38" s="74"/>
      <c r="E38" s="74"/>
      <c r="F38" s="74"/>
      <c r="G38" s="74"/>
      <c r="H38" s="74"/>
      <c r="I38" s="74"/>
      <c r="J38" s="74"/>
      <c r="K38" s="74"/>
      <c r="L38" s="75" t="s">
        <v>997</v>
      </c>
      <c r="M38" s="56"/>
      <c r="N38" s="57"/>
      <c r="O38" s="58"/>
      <c r="P38" s="59"/>
      <c r="Q38" s="60"/>
      <c r="R38" s="61"/>
      <c r="S38" s="56"/>
      <c r="T38" s="62"/>
      <c r="U38" s="63"/>
      <c r="V38" s="64"/>
      <c r="W38" s="65"/>
      <c r="X38" s="64"/>
      <c r="Y38" s="64"/>
      <c r="Z38" s="56"/>
      <c r="AA38" s="66"/>
      <c r="AB38" s="57"/>
      <c r="AC38" s="67"/>
      <c r="AD38" s="59"/>
      <c r="AE38" s="68"/>
      <c r="AF38" s="61"/>
      <c r="AG38" s="61"/>
      <c r="AH38" s="69"/>
      <c r="AI38" s="70"/>
      <c r="AJ38" s="64"/>
      <c r="AK38" s="64"/>
      <c r="AL38" s="64"/>
      <c r="AM38" s="64"/>
      <c r="AN38" s="64"/>
    </row>
    <row r="39" spans="1:40" ht="24.5" thickTop="1" thickBot="1" x14ac:dyDescent="0.55000000000000004">
      <c r="B39" t="s">
        <v>1001</v>
      </c>
      <c r="C39" s="51" t="s">
        <v>1136</v>
      </c>
      <c r="D39" s="52" t="s">
        <v>1017</v>
      </c>
      <c r="E39" s="52" t="s">
        <v>1016</v>
      </c>
      <c r="F39" s="53"/>
      <c r="G39" s="53"/>
      <c r="H39" s="52"/>
      <c r="I39" s="52"/>
      <c r="J39" s="54"/>
      <c r="K39" s="54"/>
      <c r="L39" s="55" t="str">
        <f t="shared" si="29"/>
        <v xml:space="preserve">            { line: "HOSANNA, HOSANNA,, (La,m,15)", sC: "ta as"},</v>
      </c>
      <c r="M39" s="56" t="str">
        <f>IF(N39="","","(")</f>
        <v>(</v>
      </c>
      <c r="N39" s="57" t="str">
        <f>IF(D39="","",D39)</f>
        <v>La</v>
      </c>
      <c r="O39" s="58" t="str">
        <f>IF(N39="","",",")</f>
        <v>,</v>
      </c>
      <c r="P39" s="59" t="str">
        <f>IF(E39="","",E39)</f>
        <v>m</v>
      </c>
      <c r="Q39" s="60" t="str">
        <f>IF(N39="","",",")</f>
        <v>,</v>
      </c>
      <c r="R39" s="61">
        <f>IF(N39="","",15)</f>
        <v>15</v>
      </c>
      <c r="S39" s="56" t="str">
        <f>IF(N39="","",")")</f>
        <v>)</v>
      </c>
      <c r="T39" s="62" t="str">
        <f>IF(U39="","","(")</f>
        <v/>
      </c>
      <c r="U39" s="63" t="str">
        <f>IF(F39="","",F39)</f>
        <v/>
      </c>
      <c r="V39" s="64" t="str">
        <f>IF(U39="","",",")</f>
        <v/>
      </c>
      <c r="W39" s="65" t="str">
        <f>IF(G39="","",G39)</f>
        <v/>
      </c>
      <c r="X39" s="64" t="str">
        <f>IF(U39="","",",")</f>
        <v/>
      </c>
      <c r="Y39" s="64" t="str">
        <f>IF(U39="","",250)</f>
        <v/>
      </c>
      <c r="Z39" s="56" t="str">
        <f>IF(U39="","",")")</f>
        <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1:40" ht="24.5" thickTop="1" thickBot="1" x14ac:dyDescent="0.55000000000000004">
      <c r="B40" t="s">
        <v>1003</v>
      </c>
      <c r="C40" s="51" t="s">
        <v>1151</v>
      </c>
      <c r="D40" s="52" t="s">
        <v>1110</v>
      </c>
      <c r="E40" s="52" t="s">
        <v>1016</v>
      </c>
      <c r="F40" s="53"/>
      <c r="G40" s="53"/>
      <c r="H40" s="52"/>
      <c r="I40" s="52"/>
      <c r="J40" s="54"/>
      <c r="K40" s="54"/>
      <c r="L40" s="55" t="str">
        <f t="shared" si="29"/>
        <v xml:space="preserve">            { line: "HOSANNA,HOSANNA, (Re,m,15)", sC: "as"},</v>
      </c>
      <c r="M40" s="56" t="str">
        <f>IF(N40="","","(")</f>
        <v>(</v>
      </c>
      <c r="N40" s="57" t="str">
        <f>IF(D40="","",D40)</f>
        <v>Re</v>
      </c>
      <c r="O40" s="58" t="str">
        <f>IF(N40="","",",")</f>
        <v>,</v>
      </c>
      <c r="P40" s="59" t="str">
        <f>IF(E40="","",E40)</f>
        <v>m</v>
      </c>
      <c r="Q40" s="60" t="str">
        <f>IF(N40="","",",")</f>
        <v>,</v>
      </c>
      <c r="R40" s="61">
        <f>IF(N40="","",15)</f>
        <v>15</v>
      </c>
      <c r="S40" s="56" t="str">
        <f>IF(N40="","",")")</f>
        <v>)</v>
      </c>
      <c r="T40" s="62" t="str">
        <f>IF(U40="","","(")</f>
        <v/>
      </c>
      <c r="U40" s="63" t="str">
        <f>IF(F40="","",F40)</f>
        <v/>
      </c>
      <c r="V40" s="64" t="str">
        <f>IF(U40="","",",")</f>
        <v/>
      </c>
      <c r="W40" s="65" t="str">
        <f>IF(G40="","",G40)</f>
        <v/>
      </c>
      <c r="X40" s="64" t="str">
        <f>IF(U40="","",",")</f>
        <v/>
      </c>
      <c r="Y40" s="64" t="str">
        <f>IF(U40="","",250)</f>
        <v/>
      </c>
      <c r="Z40" s="56" t="str">
        <f>IF(U40="","",")")</f>
        <v/>
      </c>
      <c r="AA40" s="66" t="str">
        <f>IF(AB40="","","(")</f>
        <v/>
      </c>
      <c r="AB40" s="57" t="str">
        <f>IF(H40="","",H40)</f>
        <v/>
      </c>
      <c r="AC40" s="67" t="str">
        <f>IF(AB40="","",",")</f>
        <v/>
      </c>
      <c r="AD40" s="59" t="str">
        <f>IF(I40="","",I40)</f>
        <v/>
      </c>
      <c r="AE40" s="68" t="str">
        <f>IF(AB40="","",",")</f>
        <v/>
      </c>
      <c r="AF40" s="61" t="str">
        <f>IF(AB40="","",350)</f>
        <v/>
      </c>
      <c r="AG40" s="61" t="str">
        <f>IF(AB40="","",")")</f>
        <v/>
      </c>
      <c r="AH40" s="69" t="str">
        <f>IF(AI40="","","(")</f>
        <v/>
      </c>
      <c r="AI40" s="70" t="str">
        <f>IF(J40="","",J40)</f>
        <v/>
      </c>
      <c r="AJ40" s="64" t="str">
        <f>IF(AI40="","",",")</f>
        <v/>
      </c>
      <c r="AK40" s="64" t="str">
        <f>IF(K40="","",K40)</f>
        <v/>
      </c>
      <c r="AL40" s="64" t="str">
        <f>IF(AI40="","",",")</f>
        <v/>
      </c>
      <c r="AM40" s="64" t="str">
        <f>IF(AI40="","",450)</f>
        <v/>
      </c>
      <c r="AN40" s="64" t="str">
        <f>IF(AI40="","",")")</f>
        <v/>
      </c>
    </row>
    <row r="41" spans="1:40" ht="24.5" thickTop="1" thickBot="1" x14ac:dyDescent="0.55000000000000004">
      <c r="B41" t="s">
        <v>1003</v>
      </c>
      <c r="C41" s="51" t="s">
        <v>1144</v>
      </c>
      <c r="D41" s="52" t="s">
        <v>1048</v>
      </c>
      <c r="E41" s="52"/>
      <c r="F41" s="53" t="s">
        <v>1015</v>
      </c>
      <c r="G41" s="53"/>
      <c r="H41" s="52"/>
      <c r="I41" s="52"/>
      <c r="J41" s="54"/>
      <c r="K41" s="54"/>
      <c r="L41" s="55" t="str">
        <f t="shared" si="29"/>
        <v xml:space="preserve">            { line: "EN LO ALTO DEL CIELO., (Fa,,15)(Mi,,250)", sC: "as"},</v>
      </c>
      <c r="M41" s="56" t="str">
        <f>IF(N41="","","(")</f>
        <v>(</v>
      </c>
      <c r="N41" s="57" t="str">
        <f>IF(D41="","",D41)</f>
        <v>Fa</v>
      </c>
      <c r="O41" s="58" t="str">
        <f>IF(N41="","",",")</f>
        <v>,</v>
      </c>
      <c r="P41" s="59" t="str">
        <f>IF(E41="","",E41)</f>
        <v/>
      </c>
      <c r="Q41" s="60" t="str">
        <f>IF(N41="","",",")</f>
        <v>,</v>
      </c>
      <c r="R41" s="61">
        <f>IF(N41="","",15)</f>
        <v>15</v>
      </c>
      <c r="S41" s="56" t="str">
        <f>IF(N41="","",")")</f>
        <v>)</v>
      </c>
      <c r="T41" s="62" t="str">
        <f>IF(U41="","","(")</f>
        <v>(</v>
      </c>
      <c r="U41" s="63" t="str">
        <f>IF(F41="","",F41)</f>
        <v>Mi</v>
      </c>
      <c r="V41" s="64" t="str">
        <f>IF(U41="","",",")</f>
        <v>,</v>
      </c>
      <c r="W41" s="65" t="str">
        <f>IF(G41="","",G41)</f>
        <v/>
      </c>
      <c r="X41" s="64" t="str">
        <f>IF(U41="","",",")</f>
        <v>,</v>
      </c>
      <c r="Y41" s="64">
        <f>IF(U41="","",250)</f>
        <v>250</v>
      </c>
      <c r="Z41" s="56" t="str">
        <f>IF(U41="","",")")</f>
        <v>)</v>
      </c>
      <c r="AA41" s="66" t="str">
        <f>IF(AB41="","","(")</f>
        <v/>
      </c>
      <c r="AB41" s="57" t="str">
        <f>IF(H41="","",H41)</f>
        <v/>
      </c>
      <c r="AC41" s="67" t="str">
        <f>IF(AB41="","",",")</f>
        <v/>
      </c>
      <c r="AD41" s="59" t="str">
        <f>IF(I41="","",I41)</f>
        <v/>
      </c>
      <c r="AE41" s="68" t="str">
        <f>IF(AB41="","",",")</f>
        <v/>
      </c>
      <c r="AF41" s="61" t="str">
        <f>IF(AB41="","",350)</f>
        <v/>
      </c>
      <c r="AG41" s="61" t="str">
        <f>IF(AB41="","",")")</f>
        <v/>
      </c>
      <c r="AH41" s="69" t="str">
        <f>IF(AI41="","","(")</f>
        <v/>
      </c>
      <c r="AI41" s="70" t="str">
        <f>IF(J41="","",J41)</f>
        <v/>
      </c>
      <c r="AJ41" s="64" t="str">
        <f>IF(AI41="","",",")</f>
        <v/>
      </c>
      <c r="AK41" s="64" t="str">
        <f>IF(K41="","",K41)</f>
        <v/>
      </c>
      <c r="AL41" s="64" t="str">
        <f>IF(AI41="","",",")</f>
        <v/>
      </c>
      <c r="AM41" s="64" t="str">
        <f>IF(AI41="","",450)</f>
        <v/>
      </c>
      <c r="AN41" s="64" t="str">
        <f>IF(AI41="","",")")</f>
        <v/>
      </c>
    </row>
    <row r="42" spans="1:40" ht="26.5" thickTop="1" thickBot="1" x14ac:dyDescent="0.55000000000000004">
      <c r="C42" s="73"/>
      <c r="D42" s="74"/>
      <c r="E42" s="74"/>
      <c r="F42" s="74"/>
      <c r="G42" s="74"/>
      <c r="H42" s="74"/>
      <c r="I42" s="74"/>
      <c r="J42" s="74"/>
      <c r="K42" s="74"/>
      <c r="L42" s="75" t="s">
        <v>997</v>
      </c>
      <c r="M42" s="56"/>
      <c r="N42" s="57"/>
      <c r="O42" s="58"/>
      <c r="P42" s="59"/>
      <c r="Q42" s="60"/>
      <c r="R42" s="61"/>
      <c r="S42" s="56"/>
      <c r="T42" s="62"/>
      <c r="U42" s="63"/>
      <c r="V42" s="64"/>
      <c r="W42" s="65"/>
      <c r="X42" s="64"/>
      <c r="Y42" s="64"/>
      <c r="Z42" s="56"/>
      <c r="AA42" s="66"/>
      <c r="AB42" s="57"/>
      <c r="AC42" s="67"/>
      <c r="AD42" s="59"/>
      <c r="AE42" s="68"/>
      <c r="AF42" s="61"/>
      <c r="AG42" s="61"/>
      <c r="AH42" s="69"/>
      <c r="AI42" s="70"/>
      <c r="AJ42" s="64"/>
      <c r="AK42" s="64"/>
      <c r="AL42" s="64"/>
      <c r="AM42" s="64"/>
      <c r="AN42" s="64"/>
    </row>
    <row r="43" spans="1:40" ht="24.5" thickTop="1" thickBot="1" x14ac:dyDescent="0.55000000000000004">
      <c r="B43" t="s">
        <v>1003</v>
      </c>
      <c r="C43" s="51" t="s">
        <v>1136</v>
      </c>
      <c r="D43" s="52" t="s">
        <v>1017</v>
      </c>
      <c r="E43" s="52" t="s">
        <v>1016</v>
      </c>
      <c r="F43" s="53"/>
      <c r="G43" s="53"/>
      <c r="H43" s="52"/>
      <c r="I43" s="52"/>
      <c r="J43" s="54"/>
      <c r="K43" s="54"/>
      <c r="L43" s="55" t="str">
        <f t="shared" si="29"/>
        <v xml:space="preserve">            { line: "HOSANNA, HOSANNA,, (La,m,15)", sC: "as"},</v>
      </c>
      <c r="M43" s="56" t="str">
        <f t="shared" ref="M43:M45" si="30">IF(N43="","","(")</f>
        <v>(</v>
      </c>
      <c r="N43" s="57" t="str">
        <f t="shared" ref="N43:N45" si="31">IF(D43="","",D43)</f>
        <v>La</v>
      </c>
      <c r="O43" s="58" t="str">
        <f t="shared" ref="O43:O45" si="32">IF(N43="","",",")</f>
        <v>,</v>
      </c>
      <c r="P43" s="59" t="str">
        <f t="shared" ref="P43:P45" si="33">IF(E43="","",E43)</f>
        <v>m</v>
      </c>
      <c r="Q43" s="60" t="str">
        <f t="shared" ref="Q43:Q45" si="34">IF(N43="","",",")</f>
        <v>,</v>
      </c>
      <c r="R43" s="61">
        <f t="shared" ref="R43:R45" si="35">IF(N43="","",15)</f>
        <v>15</v>
      </c>
      <c r="S43" s="56" t="str">
        <f t="shared" ref="S43:S45" si="36">IF(N43="","",")")</f>
        <v>)</v>
      </c>
      <c r="T43" s="62" t="str">
        <f t="shared" ref="T43:T45" si="37">IF(U43="","","(")</f>
        <v/>
      </c>
      <c r="U43" s="63" t="str">
        <f t="shared" ref="U43:U45" si="38">IF(F43="","",F43)</f>
        <v/>
      </c>
      <c r="V43" s="64" t="str">
        <f t="shared" ref="V43:V45" si="39">IF(U43="","",",")</f>
        <v/>
      </c>
      <c r="W43" s="65" t="str">
        <f t="shared" ref="W43:W45" si="40">IF(G43="","",G43)</f>
        <v/>
      </c>
      <c r="X43" s="64" t="str">
        <f t="shared" ref="X43:X45" si="41">IF(U43="","",",")</f>
        <v/>
      </c>
      <c r="Y43" s="64" t="str">
        <f t="shared" ref="Y43:Y45" si="42">IF(U43="","",250)</f>
        <v/>
      </c>
      <c r="Z43" s="56" t="str">
        <f t="shared" ref="Z43:Z45" si="43">IF(U43="","",")")</f>
        <v/>
      </c>
      <c r="AA43" s="66" t="str">
        <f t="shared" ref="AA43:AA45" si="44">IF(AB43="","","(")</f>
        <v/>
      </c>
      <c r="AB43" s="57" t="str">
        <f t="shared" ref="AB43:AB45" si="45">IF(H43="","",H43)</f>
        <v/>
      </c>
      <c r="AC43" s="67" t="str">
        <f t="shared" ref="AC43:AC45" si="46">IF(AB43="","",",")</f>
        <v/>
      </c>
      <c r="AD43" s="59" t="str">
        <f t="shared" ref="AD43:AD45" si="47">IF(I43="","",I43)</f>
        <v/>
      </c>
      <c r="AE43" s="68" t="str">
        <f t="shared" ref="AE43:AE45" si="48">IF(AB43="","",",")</f>
        <v/>
      </c>
      <c r="AF43" s="61" t="str">
        <f t="shared" ref="AF43:AF45" si="49">IF(AB43="","",350)</f>
        <v/>
      </c>
      <c r="AG43" s="61" t="str">
        <f t="shared" ref="AG43:AG45" si="50">IF(AB43="","",")")</f>
        <v/>
      </c>
      <c r="AH43" s="69" t="str">
        <f t="shared" ref="AH43:AH45" si="51">IF(AI43="","","(")</f>
        <v/>
      </c>
      <c r="AI43" s="70" t="str">
        <f t="shared" ref="AI43:AI45" si="52">IF(J43="","",J43)</f>
        <v/>
      </c>
      <c r="AJ43" s="64" t="str">
        <f t="shared" ref="AJ43:AJ45" si="53">IF(AI43="","",",")</f>
        <v/>
      </c>
      <c r="AK43" s="64" t="str">
        <f t="shared" ref="AK43:AK45" si="54">IF(K43="","",K43)</f>
        <v/>
      </c>
      <c r="AL43" s="64" t="str">
        <f t="shared" ref="AL43:AL45" si="55">IF(AI43="","",",")</f>
        <v/>
      </c>
      <c r="AM43" s="64" t="str">
        <f t="shared" ref="AM43:AM45" si="56">IF(AI43="","",450)</f>
        <v/>
      </c>
      <c r="AN43" s="64" t="str">
        <f t="shared" ref="AN43:AN45" si="57">IF(AI43="","",")")</f>
        <v/>
      </c>
    </row>
    <row r="44" spans="1:40" ht="24.5" thickTop="1" thickBot="1" x14ac:dyDescent="0.55000000000000004">
      <c r="B44" t="s">
        <v>1003</v>
      </c>
      <c r="C44" s="51" t="s">
        <v>1151</v>
      </c>
      <c r="D44" s="52" t="s">
        <v>1110</v>
      </c>
      <c r="E44" s="52" t="s">
        <v>1016</v>
      </c>
      <c r="F44" s="53"/>
      <c r="G44" s="53"/>
      <c r="H44" s="52"/>
      <c r="I44" s="52"/>
      <c r="J44" s="54"/>
      <c r="K44" s="54"/>
      <c r="L44" s="55" t="str">
        <f t="shared" si="29"/>
        <v xml:space="preserve">            { line: "HOSANNA,HOSANNA, (Re,m,15)", sC: "as"},</v>
      </c>
      <c r="M44" s="56" t="str">
        <f t="shared" si="30"/>
        <v>(</v>
      </c>
      <c r="N44" s="57" t="str">
        <f t="shared" si="31"/>
        <v>Re</v>
      </c>
      <c r="O44" s="58" t="str">
        <f t="shared" si="32"/>
        <v>,</v>
      </c>
      <c r="P44" s="59" t="str">
        <f t="shared" si="33"/>
        <v>m</v>
      </c>
      <c r="Q44" s="60" t="str">
        <f t="shared" si="34"/>
        <v>,</v>
      </c>
      <c r="R44" s="61">
        <f t="shared" si="35"/>
        <v>15</v>
      </c>
      <c r="S44" s="56" t="str">
        <f t="shared" si="36"/>
        <v>)</v>
      </c>
      <c r="T44" s="62" t="str">
        <f t="shared" si="37"/>
        <v/>
      </c>
      <c r="U44" s="63" t="str">
        <f t="shared" si="38"/>
        <v/>
      </c>
      <c r="V44" s="64" t="str">
        <f t="shared" si="39"/>
        <v/>
      </c>
      <c r="W44" s="65" t="str">
        <f t="shared" si="40"/>
        <v/>
      </c>
      <c r="X44" s="64" t="str">
        <f t="shared" si="41"/>
        <v/>
      </c>
      <c r="Y44" s="64" t="str">
        <f t="shared" si="42"/>
        <v/>
      </c>
      <c r="Z44" s="56" t="str">
        <f t="shared" si="43"/>
        <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1:40" ht="24.5" thickTop="1" thickBot="1" x14ac:dyDescent="0.55000000000000004">
      <c r="B45" t="s">
        <v>1003</v>
      </c>
      <c r="C45" s="51" t="s">
        <v>1144</v>
      </c>
      <c r="D45" s="52" t="s">
        <v>1048</v>
      </c>
      <c r="E45" s="52"/>
      <c r="F45" s="53" t="s">
        <v>1015</v>
      </c>
      <c r="G45" s="53"/>
      <c r="H45" s="52"/>
      <c r="I45" s="52"/>
      <c r="J45" s="54"/>
      <c r="K45" s="54"/>
      <c r="L45" s="55" t="str">
        <f t="shared" si="29"/>
        <v xml:space="preserve">            { line: "EN LO ALTO DEL CIELO., (Fa,,15)(Mi,,250)", sC: "as"},</v>
      </c>
      <c r="M45" s="56" t="str">
        <f t="shared" si="30"/>
        <v>(</v>
      </c>
      <c r="N45" s="57" t="str">
        <f t="shared" si="31"/>
        <v>Fa</v>
      </c>
      <c r="O45" s="58" t="str">
        <f t="shared" si="32"/>
        <v>,</v>
      </c>
      <c r="P45" s="59" t="str">
        <f t="shared" si="33"/>
        <v/>
      </c>
      <c r="Q45" s="60" t="str">
        <f t="shared" si="34"/>
        <v>,</v>
      </c>
      <c r="R45" s="61">
        <f t="shared" si="35"/>
        <v>15</v>
      </c>
      <c r="S45" s="56" t="str">
        <f t="shared" si="36"/>
        <v>)</v>
      </c>
      <c r="T45" s="62" t="str">
        <f t="shared" si="37"/>
        <v>(</v>
      </c>
      <c r="U45" s="63" t="str">
        <f t="shared" si="38"/>
        <v>Mi</v>
      </c>
      <c r="V45" s="64" t="str">
        <f t="shared" si="39"/>
        <v>,</v>
      </c>
      <c r="W45" s="65" t="str">
        <f t="shared" si="40"/>
        <v/>
      </c>
      <c r="X45" s="64" t="str">
        <f t="shared" si="41"/>
        <v>,</v>
      </c>
      <c r="Y45" s="64">
        <f t="shared" si="42"/>
        <v>250</v>
      </c>
      <c r="Z45" s="56" t="str">
        <f t="shared" si="43"/>
        <v>)</v>
      </c>
      <c r="AA45" s="66" t="str">
        <f t="shared" si="44"/>
        <v/>
      </c>
      <c r="AB45" s="57" t="str">
        <f t="shared" si="45"/>
        <v/>
      </c>
      <c r="AC45" s="67" t="str">
        <f t="shared" si="46"/>
        <v/>
      </c>
      <c r="AD45" s="59" t="str">
        <f t="shared" si="47"/>
        <v/>
      </c>
      <c r="AE45" s="68" t="str">
        <f t="shared" si="48"/>
        <v/>
      </c>
      <c r="AF45" s="61" t="str">
        <f t="shared" si="49"/>
        <v/>
      </c>
      <c r="AG45" s="61" t="str">
        <f t="shared" si="50"/>
        <v/>
      </c>
      <c r="AH45" s="69" t="str">
        <f t="shared" si="51"/>
        <v/>
      </c>
      <c r="AI45" s="70" t="str">
        <f t="shared" si="52"/>
        <v/>
      </c>
      <c r="AJ45" s="64" t="str">
        <f t="shared" si="53"/>
        <v/>
      </c>
      <c r="AK45" s="64" t="str">
        <f t="shared" si="54"/>
        <v/>
      </c>
      <c r="AL45" s="64" t="str">
        <f t="shared" si="55"/>
        <v/>
      </c>
      <c r="AM45" s="64" t="str">
        <f t="shared" si="56"/>
        <v/>
      </c>
      <c r="AN45" s="64" t="str">
        <f t="shared" si="57"/>
        <v/>
      </c>
    </row>
    <row r="46" spans="1:40" ht="36.5" thickTop="1" thickBot="1" x14ac:dyDescent="0.55000000000000004">
      <c r="A46" s="76"/>
      <c r="B46" s="76"/>
      <c r="C46" s="76"/>
      <c r="D46" s="77"/>
      <c r="E46" s="77"/>
      <c r="F46" s="77"/>
      <c r="G46" s="77"/>
      <c r="H46" s="77"/>
      <c r="I46" s="77"/>
      <c r="J46" s="77"/>
      <c r="K46" s="77"/>
      <c r="L46" s="50" t="s">
        <v>998</v>
      </c>
      <c r="M46" s="56" t="str">
        <f t="shared" ref="M46:M49" si="58">IF(N46="","","(")</f>
        <v/>
      </c>
      <c r="N46" s="57" t="str">
        <f t="shared" si="2"/>
        <v/>
      </c>
      <c r="O46" s="58" t="str">
        <f t="shared" ref="O46:O49" si="59">IF(N46="","",",")</f>
        <v/>
      </c>
      <c r="P46" s="59" t="str">
        <f t="shared" si="4"/>
        <v/>
      </c>
      <c r="Q46" s="60" t="str">
        <f t="shared" ref="Q46:Q49" si="60">IF(N46="","",",")</f>
        <v/>
      </c>
      <c r="R46" s="61" t="str">
        <f t="shared" ref="R46:R49" si="61">IF(N46="","",15)</f>
        <v/>
      </c>
      <c r="S46" s="56" t="str">
        <f t="shared" ref="S46:S49" si="62">IF(N46="","",")")</f>
        <v/>
      </c>
      <c r="T46" s="62" t="str">
        <f t="shared" ref="T46:T49" si="63">IF(U46="","","(")</f>
        <v/>
      </c>
      <c r="U46" s="63" t="str">
        <f t="shared" si="9"/>
        <v/>
      </c>
      <c r="V46" s="64" t="str">
        <f t="shared" ref="V46:V49" si="64">IF(U46="","",",")</f>
        <v/>
      </c>
      <c r="W46" s="65" t="str">
        <f t="shared" si="11"/>
        <v/>
      </c>
      <c r="X46" s="64" t="str">
        <f t="shared" ref="X46:X49" si="65">IF(U46="","",",")</f>
        <v/>
      </c>
      <c r="Y46" s="64" t="str">
        <f t="shared" ref="Y46:Y49" si="66">IF(U46="","",250)</f>
        <v/>
      </c>
      <c r="Z46" s="56" t="str">
        <f t="shared" ref="Z46:Z49" si="67">IF(U46="","",")")</f>
        <v/>
      </c>
      <c r="AA46" s="66" t="str">
        <f t="shared" ref="AA46:AA49" si="68">IF(AB46="","","(")</f>
        <v/>
      </c>
      <c r="AB46" s="57" t="str">
        <f t="shared" si="16"/>
        <v/>
      </c>
      <c r="AC46" s="67" t="str">
        <f t="shared" ref="AC46:AC49" si="69">IF(AB46="","",",")</f>
        <v/>
      </c>
      <c r="AD46" s="59" t="str">
        <f t="shared" ref="AD46:AD49" si="70">IF(I46="","",I46)</f>
        <v/>
      </c>
      <c r="AE46" s="68" t="str">
        <f t="shared" ref="AE46:AE49" si="71">IF(AB46="","",",")</f>
        <v/>
      </c>
      <c r="AF46" s="61" t="str">
        <f t="shared" ref="AF46:AF49" si="72">IF(AB46="","",350)</f>
        <v/>
      </c>
      <c r="AG46" s="61" t="str">
        <f t="shared" ref="AG46:AG49" si="73">IF(AB46="","",")")</f>
        <v/>
      </c>
      <c r="AH46" s="69" t="str">
        <f t="shared" ref="AH46:AH49" si="74">IF(AI46="","","(")</f>
        <v/>
      </c>
      <c r="AI46" s="70" t="str">
        <f t="shared" si="23"/>
        <v/>
      </c>
      <c r="AJ46" s="64" t="str">
        <f t="shared" ref="AJ46:AJ49" si="75">IF(AI46="","",",")</f>
        <v/>
      </c>
      <c r="AK46" s="64" t="str">
        <f t="shared" ref="AK46:AK49" si="76">IF(K46="","",K46)</f>
        <v/>
      </c>
      <c r="AL46" s="64" t="str">
        <f t="shared" ref="AL46:AL49" si="77">IF(AI46="","",",")</f>
        <v/>
      </c>
      <c r="AM46" s="64" t="str">
        <f t="shared" ref="AM46:AM49" si="78">IF(AI46="","",450)</f>
        <v/>
      </c>
      <c r="AN46" s="64" t="str">
        <f t="shared" ref="AN46:AN49" si="79">IF(AI46="","",")")</f>
        <v/>
      </c>
    </row>
    <row r="47" spans="1:40" ht="24.5" thickTop="1" thickBot="1" x14ac:dyDescent="0.55000000000000004">
      <c r="B47" t="s">
        <v>1018</v>
      </c>
      <c r="C47" s="51" t="s">
        <v>1088</v>
      </c>
      <c r="D47" s="52" t="s">
        <v>1017</v>
      </c>
      <c r="E47" s="52" t="s">
        <v>1016</v>
      </c>
      <c r="F47" s="53"/>
      <c r="G47" s="53"/>
      <c r="H47" s="52"/>
      <c r="I47" s="52"/>
      <c r="J47" s="54"/>
      <c r="K47" s="54"/>
      <c r="L47" s="55" t="str">
        <f t="shared" ref="L47:L49" si="80">IF(C47="","",_xlfn.CONCAT("            { line: ","""",C47,", ",M47:AN47,""", sC: ","""",B47,"""},"))</f>
        <v xml:space="preserve">            { line: "Bendito es el que viene, (La,m,15)", sC: "tc"},</v>
      </c>
      <c r="M47" s="56" t="str">
        <f t="shared" si="58"/>
        <v>(</v>
      </c>
      <c r="N47" s="57" t="str">
        <f t="shared" si="2"/>
        <v>La</v>
      </c>
      <c r="O47" s="58" t="str">
        <f t="shared" si="59"/>
        <v>,</v>
      </c>
      <c r="P47" s="59" t="str">
        <f t="shared" si="4"/>
        <v>m</v>
      </c>
      <c r="Q47" s="60" t="str">
        <f t="shared" si="60"/>
        <v>,</v>
      </c>
      <c r="R47" s="61">
        <f t="shared" si="61"/>
        <v>15</v>
      </c>
      <c r="S47" s="56" t="str">
        <f t="shared" si="62"/>
        <v>)</v>
      </c>
      <c r="T47" s="62" t="str">
        <f t="shared" si="63"/>
        <v/>
      </c>
      <c r="U47" s="63" t="str">
        <f t="shared" si="9"/>
        <v/>
      </c>
      <c r="V47" s="64" t="str">
        <f t="shared" si="64"/>
        <v/>
      </c>
      <c r="W47" s="65" t="str">
        <f t="shared" si="11"/>
        <v/>
      </c>
      <c r="X47" s="64" t="str">
        <f t="shared" si="65"/>
        <v/>
      </c>
      <c r="Y47" s="64" t="str">
        <f t="shared" si="66"/>
        <v/>
      </c>
      <c r="Z47" s="56" t="str">
        <f t="shared" si="67"/>
        <v/>
      </c>
      <c r="AA47" s="66" t="str">
        <f t="shared" si="68"/>
        <v/>
      </c>
      <c r="AB47" s="57" t="str">
        <f t="shared" si="16"/>
        <v/>
      </c>
      <c r="AC47" s="67" t="str">
        <f t="shared" si="69"/>
        <v/>
      </c>
      <c r="AD47" s="59" t="str">
        <f t="shared" si="70"/>
        <v/>
      </c>
      <c r="AE47" s="68" t="str">
        <f t="shared" si="71"/>
        <v/>
      </c>
      <c r="AF47" s="61" t="str">
        <f t="shared" si="72"/>
        <v/>
      </c>
      <c r="AG47" s="61" t="str">
        <f t="shared" si="73"/>
        <v/>
      </c>
      <c r="AH47" s="69" t="str">
        <f t="shared" si="74"/>
        <v/>
      </c>
      <c r="AI47" s="70" t="str">
        <f t="shared" si="23"/>
        <v/>
      </c>
      <c r="AJ47" s="64" t="str">
        <f t="shared" si="75"/>
        <v/>
      </c>
      <c r="AK47" s="64" t="str">
        <f t="shared" si="76"/>
        <v/>
      </c>
      <c r="AL47" s="64" t="str">
        <f t="shared" si="77"/>
        <v/>
      </c>
      <c r="AM47" s="64" t="str">
        <f t="shared" si="78"/>
        <v/>
      </c>
      <c r="AN47" s="64" t="str">
        <f t="shared" si="79"/>
        <v/>
      </c>
    </row>
    <row r="48" spans="1:40" ht="24.5" thickTop="1" thickBot="1" x14ac:dyDescent="0.55000000000000004">
      <c r="C48" s="51" t="s">
        <v>1152</v>
      </c>
      <c r="D48" s="52" t="s">
        <v>1110</v>
      </c>
      <c r="E48" s="52" t="s">
        <v>1016</v>
      </c>
      <c r="F48" s="53" t="s">
        <v>1015</v>
      </c>
      <c r="G48" s="53"/>
      <c r="H48" s="52"/>
      <c r="I48" s="52"/>
      <c r="J48" s="54"/>
      <c r="K48" s="54"/>
      <c r="L48" s="55" t="str">
        <f t="shared" si="80"/>
        <v xml:space="preserve">            { line: "en el nombre del Señor,, (Re,m,15)(Mi,,250)", sC: ""},</v>
      </c>
      <c r="M48" s="56" t="str">
        <f t="shared" si="58"/>
        <v>(</v>
      </c>
      <c r="N48" s="57" t="str">
        <f t="shared" si="2"/>
        <v>Re</v>
      </c>
      <c r="O48" s="58" t="str">
        <f t="shared" si="59"/>
        <v>,</v>
      </c>
      <c r="P48" s="59" t="str">
        <f t="shared" si="4"/>
        <v>m</v>
      </c>
      <c r="Q48" s="60" t="str">
        <f t="shared" si="60"/>
        <v>,</v>
      </c>
      <c r="R48" s="61">
        <f t="shared" si="61"/>
        <v>15</v>
      </c>
      <c r="S48" s="56" t="str">
        <f t="shared" si="62"/>
        <v>)</v>
      </c>
      <c r="T48" s="62" t="str">
        <f t="shared" si="63"/>
        <v>(</v>
      </c>
      <c r="U48" s="63" t="str">
        <f t="shared" si="9"/>
        <v>Mi</v>
      </c>
      <c r="V48" s="64" t="str">
        <f t="shared" si="64"/>
        <v>,</v>
      </c>
      <c r="W48" s="65" t="str">
        <f t="shared" si="11"/>
        <v/>
      </c>
      <c r="X48" s="64" t="str">
        <f t="shared" si="65"/>
        <v>,</v>
      </c>
      <c r="Y48" s="64">
        <f t="shared" si="66"/>
        <v>250</v>
      </c>
      <c r="Z48" s="56" t="str">
        <f t="shared" si="67"/>
        <v>)</v>
      </c>
      <c r="AA48" s="66" t="str">
        <f t="shared" si="68"/>
        <v/>
      </c>
      <c r="AB48" s="57" t="str">
        <f t="shared" si="16"/>
        <v/>
      </c>
      <c r="AC48" s="67" t="str">
        <f t="shared" si="69"/>
        <v/>
      </c>
      <c r="AD48" s="59" t="str">
        <f t="shared" si="70"/>
        <v/>
      </c>
      <c r="AE48" s="68" t="str">
        <f t="shared" si="71"/>
        <v/>
      </c>
      <c r="AF48" s="61" t="str">
        <f t="shared" si="72"/>
        <v/>
      </c>
      <c r="AG48" s="61" t="str">
        <f t="shared" si="73"/>
        <v/>
      </c>
      <c r="AH48" s="69" t="str">
        <f t="shared" si="74"/>
        <v/>
      </c>
      <c r="AI48" s="70" t="str">
        <f t="shared" si="23"/>
        <v/>
      </c>
      <c r="AJ48" s="64" t="str">
        <f t="shared" si="75"/>
        <v/>
      </c>
      <c r="AK48" s="64" t="str">
        <f t="shared" si="76"/>
        <v/>
      </c>
      <c r="AL48" s="64" t="str">
        <f t="shared" si="77"/>
        <v/>
      </c>
      <c r="AM48" s="64" t="str">
        <f t="shared" si="78"/>
        <v/>
      </c>
      <c r="AN48" s="64" t="str">
        <f t="shared" si="79"/>
        <v/>
      </c>
    </row>
    <row r="49" spans="2:40" ht="24.5" thickTop="1" thickBot="1" x14ac:dyDescent="0.55000000000000004">
      <c r="C49" s="51" t="s">
        <v>1089</v>
      </c>
      <c r="D49" s="52" t="s">
        <v>1110</v>
      </c>
      <c r="E49" s="52" t="s">
        <v>1016</v>
      </c>
      <c r="F49" s="53" t="s">
        <v>1015</v>
      </c>
      <c r="G49" s="53"/>
      <c r="H49" s="52"/>
      <c r="I49" s="52"/>
      <c r="J49" s="54"/>
      <c r="K49" s="54"/>
      <c r="L49" s="55" t="str">
        <f t="shared" si="80"/>
        <v xml:space="preserve">            { line: "en el nombre del Señor., (Re,m,15)(Mi,,250)", sC: ""},</v>
      </c>
      <c r="M49" s="56" t="str">
        <f t="shared" si="58"/>
        <v>(</v>
      </c>
      <c r="N49" s="57" t="str">
        <f t="shared" si="2"/>
        <v>Re</v>
      </c>
      <c r="O49" s="58" t="str">
        <f t="shared" si="59"/>
        <v>,</v>
      </c>
      <c r="P49" s="59" t="str">
        <f t="shared" si="4"/>
        <v>m</v>
      </c>
      <c r="Q49" s="60" t="str">
        <f t="shared" si="60"/>
        <v>,</v>
      </c>
      <c r="R49" s="61">
        <f t="shared" si="61"/>
        <v>15</v>
      </c>
      <c r="S49" s="56" t="str">
        <f t="shared" si="62"/>
        <v>)</v>
      </c>
      <c r="T49" s="62" t="str">
        <f t="shared" si="63"/>
        <v>(</v>
      </c>
      <c r="U49" s="63" t="str">
        <f t="shared" si="9"/>
        <v>Mi</v>
      </c>
      <c r="V49" s="64" t="str">
        <f t="shared" si="64"/>
        <v>,</v>
      </c>
      <c r="W49" s="65" t="str">
        <f t="shared" si="11"/>
        <v/>
      </c>
      <c r="X49" s="64" t="str">
        <f t="shared" si="65"/>
        <v>,</v>
      </c>
      <c r="Y49" s="64">
        <f t="shared" si="66"/>
        <v>250</v>
      </c>
      <c r="Z49" s="56" t="str">
        <f t="shared" si="67"/>
        <v>)</v>
      </c>
      <c r="AA49" s="66" t="str">
        <f t="shared" si="68"/>
        <v/>
      </c>
      <c r="AB49" s="57" t="str">
        <f t="shared" si="16"/>
        <v/>
      </c>
      <c r="AC49" s="67" t="str">
        <f t="shared" si="69"/>
        <v/>
      </c>
      <c r="AD49" s="59" t="str">
        <f t="shared" si="70"/>
        <v/>
      </c>
      <c r="AE49" s="68" t="str">
        <f t="shared" si="71"/>
        <v/>
      </c>
      <c r="AF49" s="61" t="str">
        <f t="shared" si="72"/>
        <v/>
      </c>
      <c r="AG49" s="61" t="str">
        <f t="shared" si="73"/>
        <v/>
      </c>
      <c r="AH49" s="69" t="str">
        <f t="shared" si="74"/>
        <v/>
      </c>
      <c r="AI49" s="70" t="str">
        <f t="shared" si="23"/>
        <v/>
      </c>
      <c r="AJ49" s="64" t="str">
        <f t="shared" si="75"/>
        <v/>
      </c>
      <c r="AK49" s="64" t="str">
        <f t="shared" si="76"/>
        <v/>
      </c>
      <c r="AL49" s="64" t="str">
        <f t="shared" si="77"/>
        <v/>
      </c>
      <c r="AM49" s="64" t="str">
        <f t="shared" si="78"/>
        <v/>
      </c>
      <c r="AN49" s="64" t="str">
        <f t="shared" si="79"/>
        <v/>
      </c>
    </row>
    <row r="50" spans="2:40" ht="26.5" thickTop="1" thickBot="1" x14ac:dyDescent="0.55000000000000004">
      <c r="C50" s="73"/>
      <c r="D50" s="74"/>
      <c r="E50" s="74"/>
      <c r="F50" s="74"/>
      <c r="G50" s="74"/>
      <c r="H50" s="74"/>
      <c r="I50" s="74"/>
      <c r="J50" s="74"/>
      <c r="K50" s="74"/>
      <c r="L50" s="75" t="s">
        <v>997</v>
      </c>
      <c r="M50" s="56"/>
      <c r="N50" s="57"/>
      <c r="O50" s="58"/>
      <c r="P50" s="59"/>
      <c r="Q50" s="60"/>
      <c r="R50" s="61"/>
      <c r="S50" s="56"/>
      <c r="T50" s="62"/>
      <c r="U50" s="63"/>
      <c r="V50" s="64"/>
      <c r="W50" s="65"/>
      <c r="X50" s="64"/>
      <c r="Y50" s="64"/>
      <c r="Z50" s="56"/>
      <c r="AA50" s="66"/>
      <c r="AB50" s="57"/>
      <c r="AC50" s="67"/>
      <c r="AD50" s="59"/>
      <c r="AE50" s="68"/>
      <c r="AF50" s="61"/>
      <c r="AG50" s="61"/>
      <c r="AH50" s="69"/>
      <c r="AI50" s="70"/>
      <c r="AJ50" s="64"/>
      <c r="AK50" s="64"/>
      <c r="AL50" s="64"/>
      <c r="AM50" s="64"/>
      <c r="AN50" s="64"/>
    </row>
    <row r="51" spans="2:40" ht="24.5" thickTop="1" thickBot="1" x14ac:dyDescent="0.55000000000000004">
      <c r="C51" s="79" t="s">
        <v>999</v>
      </c>
      <c r="D51" s="80"/>
      <c r="E51" s="80"/>
      <c r="F51" s="80"/>
      <c r="G51" s="80"/>
      <c r="H51" s="80"/>
      <c r="I51" s="80"/>
      <c r="J51" s="80"/>
      <c r="K51" s="80"/>
      <c r="L51" s="81" t="s">
        <v>1000</v>
      </c>
      <c r="M51" s="56" t="str">
        <f t="shared" ref="M51:M58" si="81">IF(N51="","","(")</f>
        <v/>
      </c>
      <c r="N51" s="57" t="str">
        <f t="shared" ref="N51:N58" si="82">IF(D51="","",D51)</f>
        <v/>
      </c>
      <c r="O51" s="58" t="str">
        <f t="shared" ref="O51:O58" si="83">IF(N51="","",",")</f>
        <v/>
      </c>
      <c r="P51" s="59" t="str">
        <f t="shared" ref="P51:P58" si="84">IF(E51="","",E51)</f>
        <v/>
      </c>
      <c r="Q51" s="60" t="str">
        <f t="shared" ref="Q51:Q58" si="85">IF(N51="","",",")</f>
        <v/>
      </c>
      <c r="R51" s="61" t="str">
        <f t="shared" ref="R51:R58" si="86">IF(N51="","",15)</f>
        <v/>
      </c>
      <c r="S51" s="56" t="str">
        <f t="shared" ref="S51:S58" si="87">IF(N51="","",")")</f>
        <v/>
      </c>
      <c r="T51" s="62" t="str">
        <f t="shared" ref="T51:T58" si="88">IF(U51="","","(")</f>
        <v/>
      </c>
      <c r="U51" s="63" t="str">
        <f t="shared" ref="U51:U58" si="89">IF(F51="","",F51)</f>
        <v/>
      </c>
      <c r="V51" s="64" t="str">
        <f t="shared" ref="V51:V58" si="90">IF(U51="","",",")</f>
        <v/>
      </c>
      <c r="W51" s="65" t="str">
        <f t="shared" ref="W51:W58" si="91">IF(G51="","",G51)</f>
        <v/>
      </c>
      <c r="X51" s="64" t="str">
        <f t="shared" ref="X51:X58" si="92">IF(U51="","",",")</f>
        <v/>
      </c>
      <c r="Y51" s="64" t="str">
        <f t="shared" ref="Y51:Y58" si="93">IF(U51="","",250)</f>
        <v/>
      </c>
      <c r="Z51" s="56" t="str">
        <f t="shared" ref="Z51:Z58" si="94">IF(U51="","",")")</f>
        <v/>
      </c>
      <c r="AA51" s="66" t="str">
        <f t="shared" ref="AA51:AA58" si="95">IF(AB51="","","(")</f>
        <v/>
      </c>
      <c r="AB51" s="57" t="str">
        <f t="shared" ref="AB51:AB58" si="96">IF(H51="","",H51)</f>
        <v/>
      </c>
      <c r="AC51" s="67" t="str">
        <f t="shared" ref="AC51:AC58" si="97">IF(AB51="","",",")</f>
        <v/>
      </c>
      <c r="AD51" s="59" t="str">
        <f t="shared" ref="AD51:AD58" si="98">IF(I51="","",I51)</f>
        <v/>
      </c>
      <c r="AE51" s="68" t="str">
        <f t="shared" ref="AE51:AE58" si="99">IF(AB51="","",",")</f>
        <v/>
      </c>
      <c r="AF51" s="61" t="str">
        <f t="shared" ref="AF51:AF58" si="100">IF(AB51="","",350)</f>
        <v/>
      </c>
      <c r="AG51" s="61" t="str">
        <f t="shared" ref="AG51:AG58" si="101">IF(AB51="","",")")</f>
        <v/>
      </c>
      <c r="AH51" s="69" t="str">
        <f t="shared" ref="AH51:AH58" si="102">IF(AI51="","","(")</f>
        <v/>
      </c>
      <c r="AI51" s="70" t="str">
        <f t="shared" ref="AI51:AI58" si="103">IF(J51="","",J51)</f>
        <v/>
      </c>
      <c r="AJ51" s="64" t="str">
        <f t="shared" ref="AJ51:AJ58" si="104">IF(AI51="","",",")</f>
        <v/>
      </c>
      <c r="AK51" s="64" t="str">
        <f t="shared" ref="AK51:AK58" si="105">IF(K51="","",K51)</f>
        <v/>
      </c>
      <c r="AL51" s="64" t="str">
        <f t="shared" ref="AL51:AL58" si="106">IF(AI51="","",",")</f>
        <v/>
      </c>
      <c r="AM51" s="64" t="str">
        <f t="shared" ref="AM51:AM58" si="107">IF(AI51="","",450)</f>
        <v/>
      </c>
      <c r="AN51" s="64" t="str">
        <f t="shared" ref="AN51:AN58" si="108">IF(AI51="","",")")</f>
        <v/>
      </c>
    </row>
    <row r="52" spans="2:40" ht="24.5" thickTop="1" thickBot="1" x14ac:dyDescent="0.55000000000000004">
      <c r="B52" t="s">
        <v>1001</v>
      </c>
      <c r="C52" s="82" t="s">
        <v>1153</v>
      </c>
      <c r="D52" s="83" t="s">
        <v>1017</v>
      </c>
      <c r="E52" s="83" t="s">
        <v>1016</v>
      </c>
      <c r="F52" s="83"/>
      <c r="G52" s="83"/>
      <c r="H52" s="83"/>
      <c r="I52" s="83"/>
      <c r="J52" s="83"/>
      <c r="K52" s="83"/>
      <c r="L52" s="84" t="str">
        <f>IF(C52="","",_xlfn.CONCAT("       triggerLine: ","""",C52,", ",M52:AN52,""", sC: ","""",B52,""", lines: ["))</f>
        <v xml:space="preserve">       triggerLine: "HOSANNA, HOSANNA, (La,m,15)", sC: "ta as", lines: [</v>
      </c>
      <c r="M52" s="56" t="str">
        <f t="shared" si="81"/>
        <v>(</v>
      </c>
      <c r="N52" s="57" t="str">
        <f t="shared" si="82"/>
        <v>La</v>
      </c>
      <c r="O52" s="58" t="str">
        <f t="shared" si="83"/>
        <v>,</v>
      </c>
      <c r="P52" s="59" t="str">
        <f t="shared" si="84"/>
        <v>m</v>
      </c>
      <c r="Q52" s="60" t="str">
        <f t="shared" si="85"/>
        <v>,</v>
      </c>
      <c r="R52" s="61">
        <f t="shared" si="86"/>
        <v>15</v>
      </c>
      <c r="S52" s="56" t="str">
        <f t="shared" si="87"/>
        <v>)</v>
      </c>
      <c r="T52" s="62" t="str">
        <f t="shared" si="88"/>
        <v/>
      </c>
      <c r="U52" s="63" t="str">
        <f t="shared" si="89"/>
        <v/>
      </c>
      <c r="V52" s="64" t="str">
        <f t="shared" si="90"/>
        <v/>
      </c>
      <c r="W52" s="65" t="str">
        <f t="shared" si="91"/>
        <v/>
      </c>
      <c r="X52" s="64" t="str">
        <f t="shared" si="92"/>
        <v/>
      </c>
      <c r="Y52" s="64" t="str">
        <f t="shared" si="93"/>
        <v/>
      </c>
      <c r="Z52" s="56" t="str">
        <f t="shared" si="94"/>
        <v/>
      </c>
      <c r="AA52" s="66" t="str">
        <f t="shared" si="95"/>
        <v/>
      </c>
      <c r="AB52" s="57" t="str">
        <f t="shared" si="96"/>
        <v/>
      </c>
      <c r="AC52" s="67" t="str">
        <f t="shared" si="97"/>
        <v/>
      </c>
      <c r="AD52" s="59" t="str">
        <f t="shared" si="98"/>
        <v/>
      </c>
      <c r="AE52" s="68" t="str">
        <f t="shared" si="99"/>
        <v/>
      </c>
      <c r="AF52" s="61" t="str">
        <f t="shared" si="100"/>
        <v/>
      </c>
      <c r="AG52" s="61" t="str">
        <f t="shared" si="101"/>
        <v/>
      </c>
      <c r="AH52" s="69" t="str">
        <f t="shared" si="102"/>
        <v/>
      </c>
      <c r="AI52" s="70" t="str">
        <f t="shared" si="103"/>
        <v/>
      </c>
      <c r="AJ52" s="64" t="str">
        <f t="shared" si="104"/>
        <v/>
      </c>
      <c r="AK52" s="64" t="str">
        <f t="shared" si="105"/>
        <v/>
      </c>
      <c r="AL52" s="64" t="str">
        <f t="shared" si="106"/>
        <v/>
      </c>
      <c r="AM52" s="64" t="str">
        <f t="shared" si="107"/>
        <v/>
      </c>
      <c r="AN52" s="64" t="str">
        <f t="shared" si="108"/>
        <v/>
      </c>
    </row>
    <row r="53" spans="2:40" ht="24.5" thickTop="1" thickBot="1" x14ac:dyDescent="0.55000000000000004">
      <c r="B53" t="s">
        <v>1003</v>
      </c>
      <c r="C53" s="85" t="s">
        <v>1151</v>
      </c>
      <c r="D53" s="86" t="s">
        <v>1130</v>
      </c>
      <c r="E53" s="86"/>
      <c r="F53" s="86"/>
      <c r="G53" s="86"/>
      <c r="H53" s="87"/>
      <c r="I53" s="87"/>
      <c r="J53" s="87"/>
      <c r="K53" s="87"/>
      <c r="L53" s="88" t="str">
        <f>IF(C53="","",_xlfn.CONCAT("            { line: ","""",C53,", ",M53:AN53,""", sC: ","""",B53,"""},"))</f>
        <v xml:space="preserve">            { line: "HOSANNA,HOSANNA, (Rem,,15)", sC: "as"},</v>
      </c>
      <c r="M53" s="56" t="str">
        <f t="shared" si="81"/>
        <v>(</v>
      </c>
      <c r="N53" s="57" t="str">
        <f t="shared" si="82"/>
        <v>Rem</v>
      </c>
      <c r="O53" s="58" t="str">
        <f t="shared" si="83"/>
        <v>,</v>
      </c>
      <c r="P53" s="59" t="str">
        <f t="shared" si="84"/>
        <v/>
      </c>
      <c r="Q53" s="60" t="str">
        <f t="shared" si="85"/>
        <v>,</v>
      </c>
      <c r="R53" s="61">
        <f t="shared" si="86"/>
        <v>15</v>
      </c>
      <c r="S53" s="56" t="str">
        <f t="shared" si="87"/>
        <v>)</v>
      </c>
      <c r="T53" s="62" t="str">
        <f t="shared" si="88"/>
        <v/>
      </c>
      <c r="U53" s="63" t="str">
        <f t="shared" si="89"/>
        <v/>
      </c>
      <c r="V53" s="64" t="str">
        <f t="shared" si="90"/>
        <v/>
      </c>
      <c r="W53" s="65" t="str">
        <f t="shared" si="91"/>
        <v/>
      </c>
      <c r="X53" s="64" t="str">
        <f t="shared" si="92"/>
        <v/>
      </c>
      <c r="Y53" s="64" t="str">
        <f t="shared" si="93"/>
        <v/>
      </c>
      <c r="Z53" s="56" t="str">
        <f t="shared" si="94"/>
        <v/>
      </c>
      <c r="AA53" s="66" t="str">
        <f t="shared" si="95"/>
        <v/>
      </c>
      <c r="AB53" s="57" t="str">
        <f t="shared" si="96"/>
        <v/>
      </c>
      <c r="AC53" s="67" t="str">
        <f t="shared" si="97"/>
        <v/>
      </c>
      <c r="AD53" s="59" t="str">
        <f t="shared" si="98"/>
        <v/>
      </c>
      <c r="AE53" s="68" t="str">
        <f t="shared" si="99"/>
        <v/>
      </c>
      <c r="AF53" s="61" t="str">
        <f t="shared" si="100"/>
        <v/>
      </c>
      <c r="AG53" s="61" t="str">
        <f t="shared" si="101"/>
        <v/>
      </c>
      <c r="AH53" s="69" t="str">
        <f t="shared" si="102"/>
        <v/>
      </c>
      <c r="AI53" s="70" t="str">
        <f t="shared" si="103"/>
        <v/>
      </c>
      <c r="AJ53" s="64" t="str">
        <f t="shared" si="104"/>
        <v/>
      </c>
      <c r="AK53" s="64" t="str">
        <f t="shared" si="105"/>
        <v/>
      </c>
      <c r="AL53" s="64" t="str">
        <f t="shared" si="106"/>
        <v/>
      </c>
      <c r="AM53" s="64" t="str">
        <f t="shared" si="107"/>
        <v/>
      </c>
      <c r="AN53" s="64" t="str">
        <f t="shared" si="108"/>
        <v/>
      </c>
    </row>
    <row r="54" spans="2:40" ht="24.5" thickTop="1" thickBot="1" x14ac:dyDescent="0.55000000000000004">
      <c r="B54" t="s">
        <v>1003</v>
      </c>
      <c r="C54" s="85" t="s">
        <v>1144</v>
      </c>
      <c r="D54" s="89" t="s">
        <v>1048</v>
      </c>
      <c r="E54" s="89"/>
      <c r="F54" s="89" t="s">
        <v>1015</v>
      </c>
      <c r="G54" s="89"/>
      <c r="H54" s="90"/>
      <c r="I54" s="90"/>
      <c r="J54" s="90"/>
      <c r="K54" s="90"/>
      <c r="L54" s="88" t="str">
        <f>IF(C54="","",_xlfn.CONCAT("            { line: ","""",C54,", ",M54:AN54,""", sC: ","""",B54,"""},"))</f>
        <v xml:space="preserve">            { line: "EN LO ALTO DEL CIELO., (Fa,,15)(Mi,,250)", sC: "as"},</v>
      </c>
      <c r="M54" s="56" t="str">
        <f t="shared" si="81"/>
        <v>(</v>
      </c>
      <c r="N54" s="57" t="str">
        <f t="shared" si="82"/>
        <v>Fa</v>
      </c>
      <c r="O54" s="58" t="str">
        <f t="shared" si="83"/>
        <v>,</v>
      </c>
      <c r="P54" s="59" t="str">
        <f t="shared" si="84"/>
        <v/>
      </c>
      <c r="Q54" s="60" t="str">
        <f t="shared" si="85"/>
        <v>,</v>
      </c>
      <c r="R54" s="61">
        <f t="shared" si="86"/>
        <v>15</v>
      </c>
      <c r="S54" s="56" t="str">
        <f t="shared" si="87"/>
        <v>)</v>
      </c>
      <c r="T54" s="62" t="str">
        <f t="shared" si="88"/>
        <v>(</v>
      </c>
      <c r="U54" s="63" t="str">
        <f t="shared" si="89"/>
        <v>Mi</v>
      </c>
      <c r="V54" s="64" t="str">
        <f t="shared" si="90"/>
        <v>,</v>
      </c>
      <c r="W54" s="65" t="str">
        <f t="shared" si="91"/>
        <v/>
      </c>
      <c r="X54" s="64" t="str">
        <f t="shared" si="92"/>
        <v>,</v>
      </c>
      <c r="Y54" s="64">
        <f t="shared" si="93"/>
        <v>250</v>
      </c>
      <c r="Z54" s="56" t="str">
        <f t="shared" si="94"/>
        <v>)</v>
      </c>
      <c r="AA54" s="66" t="str">
        <f t="shared" si="95"/>
        <v/>
      </c>
      <c r="AB54" s="57" t="str">
        <f t="shared" si="96"/>
        <v/>
      </c>
      <c r="AC54" s="67" t="str">
        <f t="shared" si="97"/>
        <v/>
      </c>
      <c r="AD54" s="59" t="str">
        <f t="shared" si="98"/>
        <v/>
      </c>
      <c r="AE54" s="68" t="str">
        <f t="shared" si="99"/>
        <v/>
      </c>
      <c r="AF54" s="61" t="str">
        <f t="shared" si="100"/>
        <v/>
      </c>
      <c r="AG54" s="61" t="str">
        <f t="shared" si="101"/>
        <v/>
      </c>
      <c r="AH54" s="69" t="str">
        <f t="shared" si="102"/>
        <v/>
      </c>
      <c r="AI54" s="70" t="str">
        <f t="shared" si="103"/>
        <v/>
      </c>
      <c r="AJ54" s="64" t="str">
        <f t="shared" si="104"/>
        <v/>
      </c>
      <c r="AK54" s="64" t="str">
        <f t="shared" si="105"/>
        <v/>
      </c>
      <c r="AL54" s="64" t="str">
        <f t="shared" si="106"/>
        <v/>
      </c>
      <c r="AM54" s="64" t="str">
        <f t="shared" si="107"/>
        <v/>
      </c>
      <c r="AN54" s="64" t="str">
        <f t="shared" si="108"/>
        <v/>
      </c>
    </row>
    <row r="55" spans="2:40" ht="26.5" thickTop="1" thickBot="1" x14ac:dyDescent="0.55000000000000004">
      <c r="C55" s="73"/>
      <c r="D55" s="74"/>
      <c r="E55" s="74"/>
      <c r="F55" s="74"/>
      <c r="G55" s="74"/>
      <c r="H55" s="74"/>
      <c r="I55" s="74"/>
      <c r="J55" s="74"/>
      <c r="K55" s="74"/>
      <c r="L55" s="75" t="s">
        <v>997</v>
      </c>
      <c r="M55" s="56"/>
      <c r="N55" s="57"/>
      <c r="O55" s="58"/>
      <c r="P55" s="59"/>
      <c r="Q55" s="60"/>
      <c r="R55" s="61"/>
      <c r="S55" s="56"/>
      <c r="T55" s="62"/>
      <c r="U55" s="63"/>
      <c r="V55" s="64"/>
      <c r="W55" s="65"/>
      <c r="X55" s="64"/>
      <c r="Y55" s="64"/>
      <c r="Z55" s="56"/>
      <c r="AA55" s="66"/>
      <c r="AB55" s="57"/>
      <c r="AC55" s="67"/>
      <c r="AD55" s="59"/>
      <c r="AE55" s="68"/>
      <c r="AF55" s="61"/>
      <c r="AG55" s="61"/>
      <c r="AH55" s="69"/>
      <c r="AI55" s="70"/>
      <c r="AJ55" s="64"/>
      <c r="AK55" s="64"/>
      <c r="AL55" s="64"/>
      <c r="AM55" s="64"/>
      <c r="AN55" s="64"/>
    </row>
    <row r="56" spans="2:40" ht="24.5" thickTop="1" thickBot="1" x14ac:dyDescent="0.55000000000000004">
      <c r="B56" t="s">
        <v>1003</v>
      </c>
      <c r="C56" s="85" t="s">
        <v>1136</v>
      </c>
      <c r="D56" s="86" t="s">
        <v>1017</v>
      </c>
      <c r="E56" s="86" t="s">
        <v>1016</v>
      </c>
      <c r="F56" s="86"/>
      <c r="G56" s="86"/>
      <c r="H56" s="87"/>
      <c r="I56" s="87"/>
      <c r="J56" s="87"/>
      <c r="K56" s="87"/>
      <c r="L56" s="88" t="str">
        <f>IF(C56="","",_xlfn.CONCAT("            { line: ","""",C56,", ",M56:AN56,""", sC: ","""",B56,"""},"))</f>
        <v xml:space="preserve">            { line: "HOSANNA, HOSANNA,, (La,m,15)", sC: "as"},</v>
      </c>
      <c r="M56" s="56" t="str">
        <f t="shared" si="81"/>
        <v>(</v>
      </c>
      <c r="N56" s="57" t="str">
        <f t="shared" si="82"/>
        <v>La</v>
      </c>
      <c r="O56" s="58" t="str">
        <f t="shared" si="83"/>
        <v>,</v>
      </c>
      <c r="P56" s="59" t="str">
        <f t="shared" si="84"/>
        <v>m</v>
      </c>
      <c r="Q56" s="60" t="str">
        <f t="shared" si="85"/>
        <v>,</v>
      </c>
      <c r="R56" s="61">
        <f t="shared" si="86"/>
        <v>15</v>
      </c>
      <c r="S56" s="56" t="str">
        <f t="shared" si="87"/>
        <v>)</v>
      </c>
      <c r="T56" s="62" t="str">
        <f t="shared" si="88"/>
        <v/>
      </c>
      <c r="U56" s="63" t="str">
        <f t="shared" si="89"/>
        <v/>
      </c>
      <c r="V56" s="64" t="str">
        <f t="shared" si="90"/>
        <v/>
      </c>
      <c r="W56" s="65" t="str">
        <f t="shared" si="91"/>
        <v/>
      </c>
      <c r="X56" s="64" t="str">
        <f t="shared" si="92"/>
        <v/>
      </c>
      <c r="Y56" s="64" t="str">
        <f t="shared" si="93"/>
        <v/>
      </c>
      <c r="Z56" s="56" t="str">
        <f t="shared" si="94"/>
        <v/>
      </c>
      <c r="AA56" s="66" t="str">
        <f t="shared" si="95"/>
        <v/>
      </c>
      <c r="AB56" s="57" t="str">
        <f t="shared" si="96"/>
        <v/>
      </c>
      <c r="AC56" s="67" t="str">
        <f t="shared" si="97"/>
        <v/>
      </c>
      <c r="AD56" s="59" t="str">
        <f t="shared" si="98"/>
        <v/>
      </c>
      <c r="AE56" s="68" t="str">
        <f t="shared" si="99"/>
        <v/>
      </c>
      <c r="AF56" s="61" t="str">
        <f t="shared" si="100"/>
        <v/>
      </c>
      <c r="AG56" s="61" t="str">
        <f t="shared" si="101"/>
        <v/>
      </c>
      <c r="AH56" s="69" t="str">
        <f t="shared" si="102"/>
        <v/>
      </c>
      <c r="AI56" s="70" t="str">
        <f t="shared" si="103"/>
        <v/>
      </c>
      <c r="AJ56" s="64" t="str">
        <f t="shared" si="104"/>
        <v/>
      </c>
      <c r="AK56" s="64" t="str">
        <f t="shared" si="105"/>
        <v/>
      </c>
      <c r="AL56" s="64" t="str">
        <f t="shared" si="106"/>
        <v/>
      </c>
      <c r="AM56" s="64" t="str">
        <f t="shared" si="107"/>
        <v/>
      </c>
      <c r="AN56" s="64" t="str">
        <f t="shared" si="108"/>
        <v/>
      </c>
    </row>
    <row r="57" spans="2:40" ht="24.5" thickTop="1" thickBot="1" x14ac:dyDescent="0.55000000000000004">
      <c r="B57" t="s">
        <v>1003</v>
      </c>
      <c r="C57" s="85" t="s">
        <v>1151</v>
      </c>
      <c r="D57" s="89" t="s">
        <v>1130</v>
      </c>
      <c r="E57" s="89"/>
      <c r="F57" s="89"/>
      <c r="G57" s="89"/>
      <c r="H57" s="90"/>
      <c r="I57" s="90"/>
      <c r="J57" s="90"/>
      <c r="K57" s="90"/>
      <c r="L57" s="88" t="str">
        <f>IF(C57="","",_xlfn.CONCAT("            { line: ","""",C57,", ",M57:AN57,""", sC: ","""",B57,"""},"))</f>
        <v xml:space="preserve">            { line: "HOSANNA,HOSANNA, (Rem,,15)", sC: "as"},</v>
      </c>
      <c r="M57" s="56" t="str">
        <f t="shared" si="81"/>
        <v>(</v>
      </c>
      <c r="N57" s="57" t="str">
        <f t="shared" si="82"/>
        <v>Rem</v>
      </c>
      <c r="O57" s="58" t="str">
        <f t="shared" si="83"/>
        <v>,</v>
      </c>
      <c r="P57" s="59" t="str">
        <f t="shared" si="84"/>
        <v/>
      </c>
      <c r="Q57" s="60" t="str">
        <f t="shared" si="85"/>
        <v>,</v>
      </c>
      <c r="R57" s="61">
        <f t="shared" si="86"/>
        <v>15</v>
      </c>
      <c r="S57" s="56" t="str">
        <f t="shared" si="87"/>
        <v>)</v>
      </c>
      <c r="T57" s="62" t="str">
        <f t="shared" si="88"/>
        <v/>
      </c>
      <c r="U57" s="63" t="str">
        <f t="shared" si="89"/>
        <v/>
      </c>
      <c r="V57" s="64" t="str">
        <f t="shared" si="90"/>
        <v/>
      </c>
      <c r="W57" s="65" t="str">
        <f t="shared" si="91"/>
        <v/>
      </c>
      <c r="X57" s="64" t="str">
        <f t="shared" si="92"/>
        <v/>
      </c>
      <c r="Y57" s="64" t="str">
        <f t="shared" si="93"/>
        <v/>
      </c>
      <c r="Z57" s="56" t="str">
        <f t="shared" si="94"/>
        <v/>
      </c>
      <c r="AA57" s="66" t="str">
        <f t="shared" si="95"/>
        <v/>
      </c>
      <c r="AB57" s="57" t="str">
        <f t="shared" si="96"/>
        <v/>
      </c>
      <c r="AC57" s="67" t="str">
        <f t="shared" si="97"/>
        <v/>
      </c>
      <c r="AD57" s="59" t="str">
        <f t="shared" si="98"/>
        <v/>
      </c>
      <c r="AE57" s="68" t="str">
        <f t="shared" si="99"/>
        <v/>
      </c>
      <c r="AF57" s="61" t="str">
        <f t="shared" si="100"/>
        <v/>
      </c>
      <c r="AG57" s="61" t="str">
        <f t="shared" si="101"/>
        <v/>
      </c>
      <c r="AH57" s="69" t="str">
        <f t="shared" si="102"/>
        <v/>
      </c>
      <c r="AI57" s="70" t="str">
        <f t="shared" si="103"/>
        <v/>
      </c>
      <c r="AJ57" s="64" t="str">
        <f t="shared" si="104"/>
        <v/>
      </c>
      <c r="AK57" s="64" t="str">
        <f t="shared" si="105"/>
        <v/>
      </c>
      <c r="AL57" s="64" t="str">
        <f t="shared" si="106"/>
        <v/>
      </c>
      <c r="AM57" s="64" t="str">
        <f t="shared" si="107"/>
        <v/>
      </c>
      <c r="AN57" s="64" t="str">
        <f t="shared" si="108"/>
        <v/>
      </c>
    </row>
    <row r="58" spans="2:40" ht="24.5" thickTop="1" thickBot="1" x14ac:dyDescent="0.55000000000000004">
      <c r="B58" t="s">
        <v>1003</v>
      </c>
      <c r="C58" s="93" t="s">
        <v>1144</v>
      </c>
      <c r="D58" s="83" t="s">
        <v>1048</v>
      </c>
      <c r="E58" s="83"/>
      <c r="F58" s="83" t="s">
        <v>1015</v>
      </c>
      <c r="G58" s="83"/>
      <c r="H58" s="83"/>
      <c r="I58" s="83"/>
      <c r="J58" s="83"/>
      <c r="K58" s="83"/>
      <c r="L58" s="94" t="str">
        <f>IF(C58="","",_xlfn.CONCAT("            { line: ","""",C58,", ",M58:AN58,""", sC: ","""",B58,"""},  ]},"))</f>
        <v xml:space="preserve">            { line: "EN LO ALTO DEL CIELO., (Fa,,15)(Mi,,250)", sC: "as"},  ]},</v>
      </c>
      <c r="M58" s="56" t="str">
        <f t="shared" si="81"/>
        <v>(</v>
      </c>
      <c r="N58" s="57" t="str">
        <f t="shared" si="82"/>
        <v>Fa</v>
      </c>
      <c r="O58" s="58" t="str">
        <f t="shared" si="83"/>
        <v>,</v>
      </c>
      <c r="P58" s="59" t="str">
        <f t="shared" si="84"/>
        <v/>
      </c>
      <c r="Q58" s="60" t="str">
        <f t="shared" si="85"/>
        <v>,</v>
      </c>
      <c r="R58" s="61">
        <f t="shared" si="86"/>
        <v>15</v>
      </c>
      <c r="S58" s="56" t="str">
        <f t="shared" si="87"/>
        <v>)</v>
      </c>
      <c r="T58" s="62" t="str">
        <f t="shared" si="88"/>
        <v>(</v>
      </c>
      <c r="U58" s="63" t="str">
        <f t="shared" si="89"/>
        <v>Mi</v>
      </c>
      <c r="V58" s="64" t="str">
        <f t="shared" si="90"/>
        <v>,</v>
      </c>
      <c r="W58" s="65" t="str">
        <f t="shared" si="91"/>
        <v/>
      </c>
      <c r="X58" s="64" t="str">
        <f t="shared" si="92"/>
        <v>,</v>
      </c>
      <c r="Y58" s="64">
        <f t="shared" si="93"/>
        <v>250</v>
      </c>
      <c r="Z58" s="56" t="str">
        <f t="shared" si="94"/>
        <v>)</v>
      </c>
      <c r="AA58" s="66" t="str">
        <f t="shared" si="95"/>
        <v/>
      </c>
      <c r="AB58" s="57" t="str">
        <f t="shared" si="96"/>
        <v/>
      </c>
      <c r="AC58" s="67" t="str">
        <f t="shared" si="97"/>
        <v/>
      </c>
      <c r="AD58" s="59" t="str">
        <f t="shared" si="98"/>
        <v/>
      </c>
      <c r="AE58" s="68" t="str">
        <f t="shared" si="99"/>
        <v/>
      </c>
      <c r="AF58" s="61" t="str">
        <f t="shared" si="100"/>
        <v/>
      </c>
      <c r="AG58" s="61" t="str">
        <f t="shared" si="101"/>
        <v/>
      </c>
      <c r="AH58" s="69" t="str">
        <f t="shared" si="102"/>
        <v/>
      </c>
      <c r="AI58" s="70" t="str">
        <f t="shared" si="103"/>
        <v/>
      </c>
      <c r="AJ58" s="64" t="str">
        <f t="shared" si="104"/>
        <v/>
      </c>
      <c r="AK58" s="64" t="str">
        <f t="shared" si="105"/>
        <v/>
      </c>
      <c r="AL58" s="64" t="str">
        <f t="shared" si="106"/>
        <v/>
      </c>
      <c r="AM58" s="64" t="str">
        <f t="shared" si="107"/>
        <v/>
      </c>
      <c r="AN58" s="64" t="str">
        <f t="shared" si="108"/>
        <v/>
      </c>
    </row>
    <row r="59" spans="2:40" ht="24" customHeight="1" x14ac:dyDescent="0.6">
      <c r="B59" s="95"/>
      <c r="C59" s="95"/>
      <c r="D59" s="95"/>
      <c r="E59" s="95"/>
      <c r="F59" s="95"/>
      <c r="G59" s="95"/>
      <c r="H59" s="95"/>
      <c r="I59" s="95"/>
      <c r="J59" s="95"/>
      <c r="K59" s="95"/>
      <c r="L59" s="99" t="str">
        <f ca="1">_xlfn.CONCAT("]}, // ULTIMA LINEA DEL CANTO: ",L1)</f>
        <v>]}, // ULTIMA LINEA DEL CANTO: SANTO 1982</v>
      </c>
      <c r="M59" s="95"/>
    </row>
    <row r="60" spans="2:40" ht="20.5" x14ac:dyDescent="0.35">
      <c r="L60" s="100" t="s">
        <v>1012</v>
      </c>
      <c r="M60" s="101"/>
    </row>
    <row r="61" spans="2:40" x14ac:dyDescent="0.35">
      <c r="M61"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Button 1">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CCB81-37D2-4680-810F-A2D4802D38A7}">
  <sheetPr codeName="Sheet69">
    <tabColor rgb="FF00B0F0"/>
  </sheetPr>
  <dimension ref="A1:AN59"/>
  <sheetViews>
    <sheetView zoomScale="115" zoomScaleNormal="115" workbookViewId="0">
      <pane xSplit="2" ySplit="1" topLeftCell="D3" activePane="bottomRight" state="frozen"/>
      <selection pane="topRight" activeCell="C1" sqref="C1"/>
      <selection pane="bottomLeft" activeCell="A2" sqref="A2"/>
      <selection pane="bottomRight" activeCell="C2" sqref="C2"/>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219</v>
      </c>
      <c r="E1" s="40"/>
      <c r="F1" s="40"/>
      <c r="G1" s="40"/>
      <c r="H1" s="40"/>
      <c r="I1" s="40"/>
      <c r="J1" s="40"/>
      <c r="K1" s="40"/>
      <c r="L1" s="41" t="str">
        <f ca="1">UPPER(VLOOKUP(C1,Table223[],3,FALSE))</f>
        <v>SANTO 1988</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SANTO 1988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santo1988</v>
      </c>
      <c r="L7" s="48" t="str">
        <f ca="1">_xlfn.CONCAT("        id: ","""",C7,"""",",")</f>
        <v xml:space="preserve">        id: "santo1988",</v>
      </c>
    </row>
    <row r="8" spans="2:32" ht="23" x14ac:dyDescent="0.35">
      <c r="C8" t="str">
        <f ca="1">PROPER(L1)</f>
        <v>Santo 1988</v>
      </c>
      <c r="L8" s="48" t="str">
        <f ca="1">_xlfn.CONCAT("        tt: ","""",C8,"""",",")</f>
        <v xml:space="preserve">        tt: "Santo 1988",</v>
      </c>
    </row>
    <row r="9" spans="2:32" ht="23" x14ac:dyDescent="0.35">
      <c r="C9" t="str">
        <f ca="1">PROPER(L1)</f>
        <v>Santo 1988</v>
      </c>
      <c r="L9" s="48" t="str">
        <f ca="1">_xlfn.CONCAT("        title: ","""",C9,"""",",")</f>
        <v xml:space="preserve">        title: "Santo 1988",</v>
      </c>
    </row>
    <row r="10" spans="2:32" ht="23" x14ac:dyDescent="0.35">
      <c r="C10">
        <f ca="1">VLOOKUP(C1,Table223[],4,FALSE)</f>
        <v>1988</v>
      </c>
      <c r="L10" s="48" t="str">
        <f ca="1">_xlfn.CONCAT("        ","subtitle: ","""",C10,"""",",")</f>
        <v xml:space="preserve">        subtitle: "1988",</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219</v>
      </c>
      <c r="L16" s="48" t="str">
        <f ca="1">_xlfn.CONCAT("        dbno: ","""",C16,"""",",")</f>
        <v xml:space="preserve">        dbno: "219",</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santo1988</v>
      </c>
      <c r="L19" s="48" t="str">
        <f ca="1">_xlfn.CONCAT("        audioSrc: ","""/audio/",C19,".mp3""",",")</f>
        <v xml:space="preserve">        audioSrc: "/audio/santo1988.mp3",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218</v>
      </c>
      <c r="C26" t="str">
        <f ca="1">VLOOKUP(B26,Table4[],13,FALSE)</f>
        <v>"/resucito/src/index.html?canto=santo1982"</v>
      </c>
      <c r="L26" s="48" t="str">
        <f ca="1">_xlfn.CONCAT("        ant: ",C26,",")</f>
        <v xml:space="preserve">        ant: "/resucito/src/index.html?canto=santo1982",</v>
      </c>
    </row>
    <row r="27" spans="2:40" ht="23" x14ac:dyDescent="0.35">
      <c r="B27">
        <f ca="1">+C1+1</f>
        <v>220</v>
      </c>
      <c r="C27" t="str">
        <f ca="1">VLOOKUP(B27,Table4[],13,FALSE)</f>
        <v>"/resucito/src/index.html?canto=tedeum"</v>
      </c>
      <c r="L27" s="48" t="str">
        <f ca="1">_xlfn.CONCAT("        sig: ",C27,",")</f>
        <v xml:space="preserve">        sig: "/resucito/src/index.html?canto=tedeum",</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1018</v>
      </c>
      <c r="C30" s="51" t="s">
        <v>1079</v>
      </c>
      <c r="D30" s="52" t="s">
        <v>1017</v>
      </c>
      <c r="E30" s="52" t="s">
        <v>1016</v>
      </c>
      <c r="F30" s="53" t="s">
        <v>1053</v>
      </c>
      <c r="G30" s="53"/>
      <c r="H30" s="52" t="s">
        <v>1017</v>
      </c>
      <c r="I30" s="52" t="s">
        <v>1016</v>
      </c>
      <c r="J30" s="54"/>
      <c r="K30" s="54"/>
      <c r="L30" s="55" t="str">
        <f t="shared" ref="L30:L31" si="0">IF(C30="","",_xlfn.CONCAT("            { line: ","""",C30,", ",M30:AN30,""", sC: ","""",B30,"""},"))</f>
        <v xml:space="preserve">            { line: "Santo, Santo, Santo., (La,m,15)(Sol,,250)(La,m,350)", sC: "tc"},</v>
      </c>
      <c r="M30" s="56" t="str">
        <f t="shared" ref="M30:M35" si="1">IF(N30="","","(")</f>
        <v>(</v>
      </c>
      <c r="N30" s="57" t="str">
        <f t="shared" ref="N30:N56" si="2">IF(D30="","",D30)</f>
        <v>La</v>
      </c>
      <c r="O30" s="58" t="str">
        <f t="shared" ref="O30:O35" si="3">IF(N30="","",",")</f>
        <v>,</v>
      </c>
      <c r="P30" s="59" t="str">
        <f t="shared" ref="P30:P56" si="4">IF(E30="","",E30)</f>
        <v>m</v>
      </c>
      <c r="Q30" s="60" t="str">
        <f t="shared" ref="Q30:Q35" si="5">IF(N30="","",",")</f>
        <v>,</v>
      </c>
      <c r="R30" s="61">
        <f t="shared" ref="R30:R35" si="6">IF(N30="","",15)</f>
        <v>15</v>
      </c>
      <c r="S30" s="56" t="str">
        <f t="shared" ref="S30:S35" si="7">IF(N30="","",")")</f>
        <v>)</v>
      </c>
      <c r="T30" s="62" t="str">
        <f t="shared" ref="T30:T35" si="8">IF(U30="","","(")</f>
        <v>(</v>
      </c>
      <c r="U30" s="63" t="str">
        <f t="shared" ref="U30:U56" si="9">IF(F30="","",F30)</f>
        <v>Sol</v>
      </c>
      <c r="V30" s="64" t="str">
        <f t="shared" ref="V30:V35" si="10">IF(U30="","",",")</f>
        <v>,</v>
      </c>
      <c r="W30" s="65" t="str">
        <f t="shared" ref="W30:W56" si="11">IF(G30="","",G30)</f>
        <v/>
      </c>
      <c r="X30" s="64" t="str">
        <f t="shared" ref="X30:X35" si="12">IF(U30="","",",")</f>
        <v>,</v>
      </c>
      <c r="Y30" s="64">
        <f t="shared" ref="Y30:Y35" si="13">IF(U30="","",250)</f>
        <v>250</v>
      </c>
      <c r="Z30" s="56" t="str">
        <f t="shared" ref="Z30:Z35" si="14">IF(U30="","",")")</f>
        <v>)</v>
      </c>
      <c r="AA30" s="66" t="str">
        <f t="shared" ref="AA30:AA35" si="15">IF(AB30="","","(")</f>
        <v>(</v>
      </c>
      <c r="AB30" s="57" t="str">
        <f t="shared" ref="AB30:AB56" si="16">IF(H30="","",H30)</f>
        <v>La</v>
      </c>
      <c r="AC30" s="67" t="str">
        <f t="shared" ref="AC30:AC35" si="17">IF(AB30="","",",")</f>
        <v>,</v>
      </c>
      <c r="AD30" s="59" t="str">
        <f t="shared" ref="AD30:AD35" si="18">IF(I30="","",I30)</f>
        <v>m</v>
      </c>
      <c r="AE30" s="68" t="str">
        <f t="shared" ref="AE30:AE35" si="19">IF(AB30="","",",")</f>
        <v>,</v>
      </c>
      <c r="AF30" s="61">
        <f t="shared" ref="AF30:AF35" si="20">IF(AB30="","",350)</f>
        <v>350</v>
      </c>
      <c r="AG30" s="61" t="str">
        <f t="shared" ref="AG30:AG35" si="21">IF(AB30="","",")")</f>
        <v>)</v>
      </c>
      <c r="AH30" s="69" t="str">
        <f t="shared" ref="AH30:AH35" si="22">IF(AI30="","","(")</f>
        <v/>
      </c>
      <c r="AI30" s="70" t="str">
        <f t="shared" ref="AI30:AI56" si="23">IF(J30="","",J30)</f>
        <v/>
      </c>
      <c r="AJ30" s="64" t="str">
        <f t="shared" ref="AJ30:AJ35" si="24">IF(AI30="","",",")</f>
        <v/>
      </c>
      <c r="AK30" s="64" t="str">
        <f t="shared" ref="AK30:AK35" si="25">IF(K30="","",K30)</f>
        <v/>
      </c>
      <c r="AL30" s="64" t="str">
        <f t="shared" ref="AL30:AL35" si="26">IF(AI30="","",",")</f>
        <v/>
      </c>
      <c r="AM30" s="64" t="str">
        <f t="shared" ref="AM30:AM35" si="27">IF(AI30="","",450)</f>
        <v/>
      </c>
      <c r="AN30" s="64" t="str">
        <f t="shared" ref="AN30:AN35" si="28">IF(AI30="","",")")</f>
        <v/>
      </c>
    </row>
    <row r="31" spans="2:40" ht="24.5" thickTop="1" thickBot="1" x14ac:dyDescent="0.55000000000000004">
      <c r="B31" t="s">
        <v>1001</v>
      </c>
      <c r="C31" s="51" t="s">
        <v>1080</v>
      </c>
      <c r="D31" s="52" t="s">
        <v>1053</v>
      </c>
      <c r="E31" s="52"/>
      <c r="F31" s="53" t="s">
        <v>1017</v>
      </c>
      <c r="G31" s="53" t="s">
        <v>1016</v>
      </c>
      <c r="H31" s="52"/>
      <c r="I31" s="52"/>
      <c r="J31" s="54"/>
      <c r="K31" s="54"/>
      <c r="L31" s="55" t="str">
        <f t="shared" si="0"/>
        <v xml:space="preserve">            { line: "SANTO,SANTO,SANTO., (Sol,,15)(La,m,250)", sC: "ta as"},</v>
      </c>
      <c r="M31" s="56" t="str">
        <f t="shared" si="1"/>
        <v>(</v>
      </c>
      <c r="N31" s="57" t="str">
        <f t="shared" si="2"/>
        <v>Sol</v>
      </c>
      <c r="O31" s="58" t="str">
        <f t="shared" si="3"/>
        <v>,</v>
      </c>
      <c r="P31" s="59" t="str">
        <f t="shared" si="4"/>
        <v/>
      </c>
      <c r="Q31" s="60" t="str">
        <f t="shared" si="5"/>
        <v>,</v>
      </c>
      <c r="R31" s="61">
        <f t="shared" si="6"/>
        <v>15</v>
      </c>
      <c r="S31" s="56" t="str">
        <f t="shared" si="7"/>
        <v>)</v>
      </c>
      <c r="T31" s="62" t="str">
        <f t="shared" si="8"/>
        <v>(</v>
      </c>
      <c r="U31" s="63" t="str">
        <f t="shared" si="9"/>
        <v>La</v>
      </c>
      <c r="V31" s="64" t="str">
        <f t="shared" si="10"/>
        <v>,</v>
      </c>
      <c r="W31" s="65" t="str">
        <f t="shared" si="11"/>
        <v>m</v>
      </c>
      <c r="X31" s="64" t="str">
        <f t="shared" si="12"/>
        <v>,</v>
      </c>
      <c r="Y31" s="64">
        <f t="shared" si="13"/>
        <v>250</v>
      </c>
      <c r="Z31" s="56" t="str">
        <f t="shared" si="14"/>
        <v>)</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6.5" thickTop="1" thickBot="1" x14ac:dyDescent="0.55000000000000004">
      <c r="C32" s="73"/>
      <c r="D32" s="74"/>
      <c r="E32" s="74"/>
      <c r="F32" s="74"/>
      <c r="G32" s="74"/>
      <c r="H32" s="74"/>
      <c r="I32" s="74"/>
      <c r="J32" s="74"/>
      <c r="K32" s="74"/>
      <c r="L32" s="75" t="s">
        <v>997</v>
      </c>
      <c r="M32" s="56"/>
      <c r="N32" s="57"/>
      <c r="O32" s="58"/>
      <c r="P32" s="59"/>
      <c r="Q32" s="60"/>
      <c r="R32" s="61"/>
      <c r="S32" s="56"/>
      <c r="T32" s="62"/>
      <c r="U32" s="63"/>
      <c r="V32" s="64"/>
      <c r="W32" s="65"/>
      <c r="X32" s="64"/>
      <c r="Y32" s="64"/>
      <c r="Z32" s="56"/>
      <c r="AA32" s="66"/>
      <c r="AB32" s="57"/>
      <c r="AC32" s="67"/>
      <c r="AD32" s="59"/>
      <c r="AE32" s="68"/>
      <c r="AF32" s="61"/>
      <c r="AG32" s="61"/>
      <c r="AH32" s="69"/>
      <c r="AI32" s="70"/>
      <c r="AJ32" s="64"/>
      <c r="AK32" s="64"/>
      <c r="AL32" s="64"/>
      <c r="AM32" s="64"/>
      <c r="AN32" s="64"/>
    </row>
    <row r="33" spans="1:40" ht="24.5" thickTop="1" thickBot="1" x14ac:dyDescent="0.55000000000000004">
      <c r="B33" t="s">
        <v>1018</v>
      </c>
      <c r="C33" s="51" t="s">
        <v>1081</v>
      </c>
      <c r="D33" s="52" t="s">
        <v>1017</v>
      </c>
      <c r="E33" s="52" t="s">
        <v>1016</v>
      </c>
      <c r="F33" s="53" t="s">
        <v>1053</v>
      </c>
      <c r="G33" s="53"/>
      <c r="H33" s="52"/>
      <c r="I33" s="52"/>
      <c r="J33" s="54"/>
      <c r="K33" s="54"/>
      <c r="L33" s="55" t="str">
        <f>IF(C33="","",_xlfn.CONCAT("            { line: ","""",C33,", ",M33:AN33,""", sC: ","""",B33,"""},"))</f>
        <v xml:space="preserve">            { line: "Los cielos y la tierra, (La,m,15)(Sol,,250)", sC: "tc"},</v>
      </c>
      <c r="M33" s="56" t="str">
        <f t="shared" si="1"/>
        <v>(</v>
      </c>
      <c r="N33" s="57" t="str">
        <f t="shared" si="2"/>
        <v>La</v>
      </c>
      <c r="O33" s="58" t="str">
        <f t="shared" si="3"/>
        <v>,</v>
      </c>
      <c r="P33" s="59" t="str">
        <f t="shared" si="4"/>
        <v>m</v>
      </c>
      <c r="Q33" s="60" t="str">
        <f t="shared" si="5"/>
        <v>,</v>
      </c>
      <c r="R33" s="61">
        <f t="shared" si="6"/>
        <v>15</v>
      </c>
      <c r="S33" s="56" t="str">
        <f t="shared" si="7"/>
        <v>)</v>
      </c>
      <c r="T33" s="62" t="str">
        <f t="shared" si="8"/>
        <v>(</v>
      </c>
      <c r="U33" s="63" t="str">
        <f t="shared" si="9"/>
        <v>Sol</v>
      </c>
      <c r="V33" s="64" t="str">
        <f t="shared" si="10"/>
        <v>,</v>
      </c>
      <c r="W33" s="65" t="str">
        <f t="shared" si="11"/>
        <v/>
      </c>
      <c r="X33" s="64" t="str">
        <f t="shared" si="12"/>
        <v>,</v>
      </c>
      <c r="Y33" s="64">
        <f t="shared" si="13"/>
        <v>250</v>
      </c>
      <c r="Z33" s="56" t="str">
        <f t="shared" si="14"/>
        <v>)</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4.5" thickTop="1" thickBot="1" x14ac:dyDescent="0.55000000000000004">
      <c r="C34" s="51" t="s">
        <v>1082</v>
      </c>
      <c r="D34" s="52" t="s">
        <v>1017</v>
      </c>
      <c r="E34" s="52" t="s">
        <v>1016</v>
      </c>
      <c r="F34" s="53"/>
      <c r="G34" s="53"/>
      <c r="H34" s="52"/>
      <c r="I34" s="52"/>
      <c r="J34" s="54"/>
      <c r="K34" s="54"/>
      <c r="L34" s="55" t="str">
        <f>IF(C34="","",_xlfn.CONCAT("            { line: ","""",C34,", ",M34:AN34,""", sC: ","""",B34,"""},"))</f>
        <v xml:space="preserve">            { line: "están llenos de tu Gloria., (La,m,15)", sC: ""},</v>
      </c>
      <c r="M34" s="56" t="str">
        <f t="shared" si="1"/>
        <v>(</v>
      </c>
      <c r="N34" s="57" t="str">
        <f t="shared" si="2"/>
        <v>La</v>
      </c>
      <c r="O34" s="58" t="str">
        <f t="shared" si="3"/>
        <v>,</v>
      </c>
      <c r="P34" s="59" t="str">
        <f t="shared" si="4"/>
        <v>m</v>
      </c>
      <c r="Q34" s="60" t="str">
        <f t="shared" si="5"/>
        <v>,</v>
      </c>
      <c r="R34" s="61">
        <f t="shared" si="6"/>
        <v>15</v>
      </c>
      <c r="S34" s="56" t="str">
        <f t="shared" si="7"/>
        <v>)</v>
      </c>
      <c r="T34" s="62" t="str">
        <f t="shared" si="8"/>
        <v/>
      </c>
      <c r="U34" s="63" t="str">
        <f t="shared" si="9"/>
        <v/>
      </c>
      <c r="V34" s="64" t="str">
        <f t="shared" si="10"/>
        <v/>
      </c>
      <c r="W34" s="65" t="str">
        <f t="shared" si="11"/>
        <v/>
      </c>
      <c r="X34" s="64" t="str">
        <f t="shared" si="12"/>
        <v/>
      </c>
      <c r="Y34" s="64" t="str">
        <f t="shared" si="13"/>
        <v/>
      </c>
      <c r="Z34" s="56" t="str">
        <f t="shared" si="14"/>
        <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1:40" ht="24.5" thickTop="1" thickBot="1" x14ac:dyDescent="0.55000000000000004">
      <c r="B35" t="s">
        <v>1001</v>
      </c>
      <c r="C35" s="51" t="s">
        <v>1083</v>
      </c>
      <c r="D35" s="52" t="s">
        <v>1053</v>
      </c>
      <c r="E35" s="52"/>
      <c r="F35" s="53"/>
      <c r="G35" s="53"/>
      <c r="H35" s="52"/>
      <c r="I35" s="52"/>
      <c r="J35" s="54"/>
      <c r="K35" s="54"/>
      <c r="L35" s="55" t="str">
        <f t="shared" ref="L35:L42" si="29">IF(C35="","",_xlfn.CONCAT("            { line: ","""",C35,", ",M35:AN35,""", sC: ","""",B35,"""},"))</f>
        <v xml:space="preserve">            { line: "LOS CIELOS Y LA TIERRA, (Sol,,15)", sC: "ta as"},</v>
      </c>
      <c r="M35" s="56" t="str">
        <f t="shared" si="1"/>
        <v>(</v>
      </c>
      <c r="N35" s="57" t="str">
        <f t="shared" si="2"/>
        <v>Sol</v>
      </c>
      <c r="O35" s="58" t="str">
        <f t="shared" si="3"/>
        <v>,</v>
      </c>
      <c r="P35" s="59" t="str">
        <f t="shared" si="4"/>
        <v/>
      </c>
      <c r="Q35" s="60" t="str">
        <f t="shared" si="5"/>
        <v>,</v>
      </c>
      <c r="R35" s="61">
        <f t="shared" si="6"/>
        <v>15</v>
      </c>
      <c r="S35" s="56" t="str">
        <f t="shared" si="7"/>
        <v>)</v>
      </c>
      <c r="T35" s="62" t="str">
        <f t="shared" si="8"/>
        <v/>
      </c>
      <c r="U35" s="63" t="str">
        <f t="shared" si="9"/>
        <v/>
      </c>
      <c r="V35" s="64" t="str">
        <f t="shared" si="10"/>
        <v/>
      </c>
      <c r="W35" s="65" t="str">
        <f t="shared" si="11"/>
        <v/>
      </c>
      <c r="X35" s="64" t="str">
        <f t="shared" si="12"/>
        <v/>
      </c>
      <c r="Y35" s="64" t="str">
        <f t="shared" si="13"/>
        <v/>
      </c>
      <c r="Z35" s="56" t="str">
        <f t="shared" si="14"/>
        <v/>
      </c>
      <c r="AA35" s="66" t="str">
        <f t="shared" si="15"/>
        <v/>
      </c>
      <c r="AB35" s="57" t="str">
        <f t="shared" si="16"/>
        <v/>
      </c>
      <c r="AC35" s="67" t="str">
        <f t="shared" si="17"/>
        <v/>
      </c>
      <c r="AD35" s="59" t="str">
        <f t="shared" si="18"/>
        <v/>
      </c>
      <c r="AE35" s="68" t="str">
        <f t="shared" si="19"/>
        <v/>
      </c>
      <c r="AF35" s="61" t="str">
        <f t="shared" si="20"/>
        <v/>
      </c>
      <c r="AG35" s="61" t="str">
        <f t="shared" si="21"/>
        <v/>
      </c>
      <c r="AH35" s="69" t="str">
        <f t="shared" si="22"/>
        <v/>
      </c>
      <c r="AI35" s="70" t="str">
        <f t="shared" si="23"/>
        <v/>
      </c>
      <c r="AJ35" s="64" t="str">
        <f t="shared" si="24"/>
        <v/>
      </c>
      <c r="AK35" s="64" t="str">
        <f t="shared" si="25"/>
        <v/>
      </c>
      <c r="AL35" s="64" t="str">
        <f t="shared" si="26"/>
        <v/>
      </c>
      <c r="AM35" s="64" t="str">
        <f t="shared" si="27"/>
        <v/>
      </c>
      <c r="AN35" s="64" t="str">
        <f t="shared" si="28"/>
        <v/>
      </c>
    </row>
    <row r="36" spans="1:40" ht="24.5" thickTop="1" thickBot="1" x14ac:dyDescent="0.55000000000000004">
      <c r="B36" t="s">
        <v>1003</v>
      </c>
      <c r="C36" s="51" t="s">
        <v>1084</v>
      </c>
      <c r="D36" s="52" t="s">
        <v>1017</v>
      </c>
      <c r="E36" s="52" t="s">
        <v>1016</v>
      </c>
      <c r="F36" s="53"/>
      <c r="G36" s="53"/>
      <c r="H36" s="52"/>
      <c r="I36" s="52"/>
      <c r="J36" s="54"/>
      <c r="K36" s="54"/>
      <c r="L36" s="55" t="str">
        <f t="shared" si="29"/>
        <v xml:space="preserve">            { line: "ESTÁN LLENOS DE TU GLORIA., (La,m,15)", sC: "as"},</v>
      </c>
      <c r="M36" s="56" t="str">
        <f>IF(N36="","","(")</f>
        <v>(</v>
      </c>
      <c r="N36" s="57" t="str">
        <f>IF(D36="","",D36)</f>
        <v>La</v>
      </c>
      <c r="O36" s="58" t="str">
        <f>IF(N36="","",",")</f>
        <v>,</v>
      </c>
      <c r="P36" s="59" t="str">
        <f>IF(E36="","",E36)</f>
        <v>m</v>
      </c>
      <c r="Q36" s="60" t="str">
        <f>IF(N36="","",",")</f>
        <v>,</v>
      </c>
      <c r="R36" s="61">
        <f>IF(N36="","",15)</f>
        <v>15</v>
      </c>
      <c r="S36" s="56" t="str">
        <f>IF(N36="","",")")</f>
        <v>)</v>
      </c>
      <c r="T36" s="62" t="str">
        <f>IF(U36="","","(")</f>
        <v/>
      </c>
      <c r="U36" s="63" t="str">
        <f>IF(F36="","",F36)</f>
        <v/>
      </c>
      <c r="V36" s="64" t="str">
        <f>IF(U36="","",",")</f>
        <v/>
      </c>
      <c r="W36" s="65" t="str">
        <f>IF(G36="","",G36)</f>
        <v/>
      </c>
      <c r="X36" s="64" t="str">
        <f>IF(U36="","",",")</f>
        <v/>
      </c>
      <c r="Y36" s="64" t="str">
        <f>IF(U36="","",250)</f>
        <v/>
      </c>
      <c r="Z36" s="56" t="str">
        <f>IF(U36="","",")")</f>
        <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1:40" ht="26.5" thickTop="1" thickBot="1" x14ac:dyDescent="0.55000000000000004">
      <c r="C37" s="73"/>
      <c r="D37" s="74"/>
      <c r="E37" s="74"/>
      <c r="F37" s="74"/>
      <c r="G37" s="74"/>
      <c r="H37" s="74"/>
      <c r="I37" s="74"/>
      <c r="J37" s="74"/>
      <c r="K37" s="74"/>
      <c r="L37" s="75" t="s">
        <v>997</v>
      </c>
      <c r="M37" s="56"/>
      <c r="N37" s="57"/>
      <c r="O37" s="58"/>
      <c r="P37" s="59"/>
      <c r="Q37" s="60"/>
      <c r="R37" s="61"/>
      <c r="S37" s="56"/>
      <c r="T37" s="62"/>
      <c r="U37" s="63"/>
      <c r="V37" s="64"/>
      <c r="W37" s="65"/>
      <c r="X37" s="64"/>
      <c r="Y37" s="64"/>
      <c r="Z37" s="56"/>
      <c r="AA37" s="66"/>
      <c r="AB37" s="57"/>
      <c r="AC37" s="67"/>
      <c r="AD37" s="59"/>
      <c r="AE37" s="68"/>
      <c r="AF37" s="61"/>
      <c r="AG37" s="61"/>
      <c r="AH37" s="69"/>
      <c r="AI37" s="70"/>
      <c r="AJ37" s="64"/>
      <c r="AK37" s="64"/>
      <c r="AL37" s="64"/>
      <c r="AM37" s="64"/>
      <c r="AN37" s="64"/>
    </row>
    <row r="38" spans="1:40" ht="24.5" thickTop="1" thickBot="1" x14ac:dyDescent="0.55000000000000004">
      <c r="B38" t="s">
        <v>1018</v>
      </c>
      <c r="C38" s="51" t="s">
        <v>1085</v>
      </c>
      <c r="D38" s="52" t="s">
        <v>1048</v>
      </c>
      <c r="E38" s="52"/>
      <c r="F38" s="53" t="s">
        <v>1015</v>
      </c>
      <c r="G38" s="53"/>
      <c r="H38" s="52"/>
      <c r="I38" s="52"/>
      <c r="J38" s="54"/>
      <c r="K38" s="54"/>
      <c r="L38" s="55" t="str">
        <f t="shared" si="29"/>
        <v xml:space="preserve">            { line: "Hosanna en lo alto del Cielo., (Fa,,15)(Mi,,250)", sC: "tc"},</v>
      </c>
      <c r="M38" s="56" t="str">
        <f>IF(N38="","","(")</f>
        <v>(</v>
      </c>
      <c r="N38" s="57" t="str">
        <f>IF(D38="","",D38)</f>
        <v>Fa</v>
      </c>
      <c r="O38" s="58" t="str">
        <f>IF(N38="","",",")</f>
        <v>,</v>
      </c>
      <c r="P38" s="59" t="str">
        <f>IF(E38="","",E38)</f>
        <v/>
      </c>
      <c r="Q38" s="60" t="str">
        <f>IF(N38="","",",")</f>
        <v>,</v>
      </c>
      <c r="R38" s="61">
        <f>IF(N38="","",15)</f>
        <v>15</v>
      </c>
      <c r="S38" s="56" t="str">
        <f>IF(N38="","",")")</f>
        <v>)</v>
      </c>
      <c r="T38" s="62" t="str">
        <f>IF(U38="","","(")</f>
        <v>(</v>
      </c>
      <c r="U38" s="63" t="str">
        <f>IF(F38="","",F38)</f>
        <v>Mi</v>
      </c>
      <c r="V38" s="64" t="str">
        <f>IF(U38="","",",")</f>
        <v>,</v>
      </c>
      <c r="W38" s="65" t="str">
        <f>IF(G38="","",G38)</f>
        <v/>
      </c>
      <c r="X38" s="64" t="str">
        <f>IF(U38="","",",")</f>
        <v>,</v>
      </c>
      <c r="Y38" s="64">
        <f>IF(U38="","",250)</f>
        <v>250</v>
      </c>
      <c r="Z38" s="56" t="str">
        <f>IF(U38="","",")")</f>
        <v>)</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4.5" thickTop="1" thickBot="1" x14ac:dyDescent="0.55000000000000004">
      <c r="B39" t="s">
        <v>1001</v>
      </c>
      <c r="C39" s="51" t="s">
        <v>1086</v>
      </c>
      <c r="D39" s="52" t="s">
        <v>1048</v>
      </c>
      <c r="E39" s="52"/>
      <c r="F39" s="53" t="s">
        <v>1015</v>
      </c>
      <c r="G39" s="53"/>
      <c r="H39" s="52"/>
      <c r="I39" s="52"/>
      <c r="J39" s="54"/>
      <c r="K39" s="54"/>
      <c r="L39" s="55" t="str">
        <f t="shared" si="29"/>
        <v xml:space="preserve">            { line: "HOSANNA EN LO ALTO DEL CIELO., (Fa,,15)(Mi,,250)", sC: "ta as"},</v>
      </c>
      <c r="M39" s="56" t="str">
        <f>IF(N39="","","(")</f>
        <v>(</v>
      </c>
      <c r="N39" s="57" t="str">
        <f>IF(D39="","",D39)</f>
        <v>Fa</v>
      </c>
      <c r="O39" s="58" t="str">
        <f>IF(N39="","",",")</f>
        <v>,</v>
      </c>
      <c r="P39" s="59" t="str">
        <f>IF(E39="","",E39)</f>
        <v/>
      </c>
      <c r="Q39" s="60" t="str">
        <f>IF(N39="","",",")</f>
        <v>,</v>
      </c>
      <c r="R39" s="61">
        <f>IF(N39="","",15)</f>
        <v>15</v>
      </c>
      <c r="S39" s="56" t="str">
        <f>IF(N39="","",")")</f>
        <v>)</v>
      </c>
      <c r="T39" s="62" t="str">
        <f>IF(U39="","","(")</f>
        <v>(</v>
      </c>
      <c r="U39" s="63" t="str">
        <f>IF(F39="","",F39)</f>
        <v>Mi</v>
      </c>
      <c r="V39" s="64" t="str">
        <f>IF(U39="","",",")</f>
        <v>,</v>
      </c>
      <c r="W39" s="65" t="str">
        <f>IF(G39="","",G39)</f>
        <v/>
      </c>
      <c r="X39" s="64" t="str">
        <f>IF(U39="","",",")</f>
        <v>,</v>
      </c>
      <c r="Y39" s="64">
        <f>IF(U39="","",250)</f>
        <v>250</v>
      </c>
      <c r="Z39" s="56" t="str">
        <f>IF(U39="","",")")</f>
        <v>)</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1:40" ht="26.5" thickTop="1" thickBot="1" x14ac:dyDescent="0.55000000000000004">
      <c r="C40" s="73"/>
      <c r="D40" s="74"/>
      <c r="E40" s="74"/>
      <c r="F40" s="74"/>
      <c r="G40" s="74"/>
      <c r="H40" s="74"/>
      <c r="I40" s="74"/>
      <c r="J40" s="74"/>
      <c r="K40" s="74"/>
      <c r="L40" s="75" t="s">
        <v>997</v>
      </c>
      <c r="M40" s="56"/>
      <c r="N40" s="57"/>
      <c r="O40" s="58"/>
      <c r="P40" s="59"/>
      <c r="Q40" s="60"/>
      <c r="R40" s="61"/>
      <c r="S40" s="56"/>
      <c r="T40" s="62"/>
      <c r="U40" s="63"/>
      <c r="V40" s="64"/>
      <c r="W40" s="65"/>
      <c r="X40" s="64"/>
      <c r="Y40" s="64"/>
      <c r="Z40" s="56"/>
      <c r="AA40" s="66"/>
      <c r="AB40" s="57"/>
      <c r="AC40" s="67"/>
      <c r="AD40" s="59"/>
      <c r="AE40" s="68"/>
      <c r="AF40" s="61"/>
      <c r="AG40" s="61"/>
      <c r="AH40" s="69"/>
      <c r="AI40" s="70"/>
      <c r="AJ40" s="64"/>
      <c r="AK40" s="64"/>
      <c r="AL40" s="64"/>
      <c r="AM40" s="64"/>
      <c r="AN40" s="64"/>
    </row>
    <row r="41" spans="1:40" ht="24.5" thickTop="1" thickBot="1" x14ac:dyDescent="0.55000000000000004">
      <c r="B41" t="s">
        <v>1001</v>
      </c>
      <c r="C41" s="51" t="s">
        <v>1087</v>
      </c>
      <c r="D41" s="52" t="s">
        <v>1017</v>
      </c>
      <c r="E41" s="52" t="s">
        <v>1016</v>
      </c>
      <c r="F41" s="53" t="s">
        <v>1053</v>
      </c>
      <c r="G41" s="53"/>
      <c r="H41" s="52" t="s">
        <v>1017</v>
      </c>
      <c r="I41" s="52" t="s">
        <v>1016</v>
      </c>
      <c r="J41" s="54"/>
      <c r="K41" s="54"/>
      <c r="L41" s="55" t="str">
        <f t="shared" si="29"/>
        <v xml:space="preserve">            { line: "SANTO, SANTO, SANTO., (La,m,15)(Sol,,250)(La,m,350)", sC: "ta as"},</v>
      </c>
      <c r="M41" s="56" t="str">
        <f>IF(N41="","","(")</f>
        <v>(</v>
      </c>
      <c r="N41" s="57" t="str">
        <f>IF(D41="","",D41)</f>
        <v>La</v>
      </c>
      <c r="O41" s="58" t="str">
        <f>IF(N41="","",",")</f>
        <v>,</v>
      </c>
      <c r="P41" s="59" t="str">
        <f>IF(E41="","",E41)</f>
        <v>m</v>
      </c>
      <c r="Q41" s="60" t="str">
        <f>IF(N41="","",",")</f>
        <v>,</v>
      </c>
      <c r="R41" s="61">
        <f>IF(N41="","",15)</f>
        <v>15</v>
      </c>
      <c r="S41" s="56" t="str">
        <f>IF(N41="","",")")</f>
        <v>)</v>
      </c>
      <c r="T41" s="62" t="str">
        <f>IF(U41="","","(")</f>
        <v>(</v>
      </c>
      <c r="U41" s="63" t="str">
        <f>IF(F41="","",F41)</f>
        <v>Sol</v>
      </c>
      <c r="V41" s="64" t="str">
        <f>IF(U41="","",",")</f>
        <v>,</v>
      </c>
      <c r="W41" s="65" t="str">
        <f>IF(G41="","",G41)</f>
        <v/>
      </c>
      <c r="X41" s="64" t="str">
        <f>IF(U41="","",",")</f>
        <v>,</v>
      </c>
      <c r="Y41" s="64">
        <f>IF(U41="","",250)</f>
        <v>250</v>
      </c>
      <c r="Z41" s="56" t="str">
        <f>IF(U41="","",")")</f>
        <v>)</v>
      </c>
      <c r="AA41" s="66" t="str">
        <f>IF(AB41="","","(")</f>
        <v>(</v>
      </c>
      <c r="AB41" s="57" t="str">
        <f>IF(H41="","",H41)</f>
        <v>La</v>
      </c>
      <c r="AC41" s="67" t="str">
        <f>IF(AB41="","",",")</f>
        <v>,</v>
      </c>
      <c r="AD41" s="59" t="str">
        <f>IF(I41="","",I41)</f>
        <v>m</v>
      </c>
      <c r="AE41" s="68" t="str">
        <f>IF(AB41="","",",")</f>
        <v>,</v>
      </c>
      <c r="AF41" s="61">
        <f>IF(AB41="","",350)</f>
        <v>350</v>
      </c>
      <c r="AG41" s="61" t="str">
        <f>IF(AB41="","",")")</f>
        <v>)</v>
      </c>
      <c r="AH41" s="69" t="str">
        <f>IF(AI41="","","(")</f>
        <v/>
      </c>
      <c r="AI41" s="70" t="str">
        <f>IF(J41="","",J41)</f>
        <v/>
      </c>
      <c r="AJ41" s="64" t="str">
        <f>IF(AI41="","",",")</f>
        <v/>
      </c>
      <c r="AK41" s="64" t="str">
        <f>IF(K41="","",K41)</f>
        <v/>
      </c>
      <c r="AL41" s="64" t="str">
        <f>IF(AI41="","",",")</f>
        <v/>
      </c>
      <c r="AM41" s="64" t="str">
        <f>IF(AI41="","",450)</f>
        <v/>
      </c>
      <c r="AN41" s="64" t="str">
        <f>IF(AI41="","",")")</f>
        <v/>
      </c>
    </row>
    <row r="42" spans="1:40" ht="24.5" thickTop="1" thickBot="1" x14ac:dyDescent="0.55000000000000004">
      <c r="B42" t="s">
        <v>1003</v>
      </c>
      <c r="C42" s="51" t="s">
        <v>1087</v>
      </c>
      <c r="D42" s="52" t="s">
        <v>1053</v>
      </c>
      <c r="E42" s="52"/>
      <c r="F42" s="53" t="s">
        <v>1017</v>
      </c>
      <c r="G42" s="53" t="s">
        <v>1016</v>
      </c>
      <c r="H42" s="52"/>
      <c r="I42" s="52"/>
      <c r="J42" s="54"/>
      <c r="K42" s="54"/>
      <c r="L42" s="55" t="str">
        <f t="shared" si="29"/>
        <v xml:space="preserve">            { line: "SANTO, SANTO, SANTO., (Sol,,15)(La,m,250)", sC: "as"},</v>
      </c>
      <c r="M42" s="56" t="str">
        <f>IF(N42="","","(")</f>
        <v>(</v>
      </c>
      <c r="N42" s="57" t="str">
        <f>IF(D42="","",D42)</f>
        <v>Sol</v>
      </c>
      <c r="O42" s="58" t="str">
        <f>IF(N42="","",",")</f>
        <v>,</v>
      </c>
      <c r="P42" s="59" t="str">
        <f>IF(E42="","",E42)</f>
        <v/>
      </c>
      <c r="Q42" s="60" t="str">
        <f>IF(N42="","",",")</f>
        <v>,</v>
      </c>
      <c r="R42" s="61">
        <f>IF(N42="","",15)</f>
        <v>15</v>
      </c>
      <c r="S42" s="56" t="str">
        <f>IF(N42="","",")")</f>
        <v>)</v>
      </c>
      <c r="T42" s="62" t="str">
        <f>IF(U42="","","(")</f>
        <v>(</v>
      </c>
      <c r="U42" s="63" t="str">
        <f>IF(F42="","",F42)</f>
        <v>La</v>
      </c>
      <c r="V42" s="64" t="str">
        <f>IF(U42="","",",")</f>
        <v>,</v>
      </c>
      <c r="W42" s="65" t="str">
        <f>IF(G42="","",G42)</f>
        <v>m</v>
      </c>
      <c r="X42" s="64" t="str">
        <f>IF(U42="","",",")</f>
        <v>,</v>
      </c>
      <c r="Y42" s="64">
        <f>IF(U42="","",250)</f>
        <v>250</v>
      </c>
      <c r="Z42" s="56" t="str">
        <f>IF(U42="","",")")</f>
        <v>)</v>
      </c>
      <c r="AA42" s="66" t="str">
        <f>IF(AB42="","","(")</f>
        <v/>
      </c>
      <c r="AB42" s="57" t="str">
        <f>IF(H42="","",H42)</f>
        <v/>
      </c>
      <c r="AC42" s="67" t="str">
        <f>IF(AB42="","",",")</f>
        <v/>
      </c>
      <c r="AD42" s="59" t="str">
        <f>IF(I42="","",I42)</f>
        <v/>
      </c>
      <c r="AE42" s="68" t="str">
        <f>IF(AB42="","",",")</f>
        <v/>
      </c>
      <c r="AF42" s="61" t="str">
        <f>IF(AB42="","",350)</f>
        <v/>
      </c>
      <c r="AG42" s="61" t="str">
        <f>IF(AB42="","",")")</f>
        <v/>
      </c>
      <c r="AH42" s="69" t="str">
        <f>IF(AI42="","","(")</f>
        <v/>
      </c>
      <c r="AI42" s="70" t="str">
        <f>IF(J42="","",J42)</f>
        <v/>
      </c>
      <c r="AJ42" s="64" t="str">
        <f>IF(AI42="","",",")</f>
        <v/>
      </c>
      <c r="AK42" s="64" t="str">
        <f>IF(K42="","",K42)</f>
        <v/>
      </c>
      <c r="AL42" s="64" t="str">
        <f>IF(AI42="","",",")</f>
        <v/>
      </c>
      <c r="AM42" s="64" t="str">
        <f>IF(AI42="","",450)</f>
        <v/>
      </c>
      <c r="AN42" s="64" t="str">
        <f>IF(AI42="","",")")</f>
        <v/>
      </c>
    </row>
    <row r="43" spans="1:40" ht="36.5" thickTop="1" thickBot="1" x14ac:dyDescent="0.55000000000000004">
      <c r="A43" s="76"/>
      <c r="B43" s="76"/>
      <c r="C43" s="76"/>
      <c r="D43" s="77"/>
      <c r="E43" s="77"/>
      <c r="F43" s="77"/>
      <c r="G43" s="77"/>
      <c r="H43" s="77"/>
      <c r="I43" s="77"/>
      <c r="J43" s="77"/>
      <c r="K43" s="77"/>
      <c r="L43" s="50" t="s">
        <v>998</v>
      </c>
      <c r="M43" s="56" t="str">
        <f t="shared" ref="M43:M56" si="30">IF(N43="","","(")</f>
        <v/>
      </c>
      <c r="N43" s="57" t="str">
        <f t="shared" si="2"/>
        <v/>
      </c>
      <c r="O43" s="58" t="str">
        <f t="shared" ref="O43:O56" si="31">IF(N43="","",",")</f>
        <v/>
      </c>
      <c r="P43" s="59" t="str">
        <f t="shared" si="4"/>
        <v/>
      </c>
      <c r="Q43" s="60" t="str">
        <f t="shared" ref="Q43:Q56" si="32">IF(N43="","",",")</f>
        <v/>
      </c>
      <c r="R43" s="61" t="str">
        <f t="shared" ref="R43:R56" si="33">IF(N43="","",15)</f>
        <v/>
      </c>
      <c r="S43" s="56" t="str">
        <f t="shared" ref="S43:S56" si="34">IF(N43="","",")")</f>
        <v/>
      </c>
      <c r="T43" s="62" t="str">
        <f t="shared" ref="T43:T56" si="35">IF(U43="","","(")</f>
        <v/>
      </c>
      <c r="U43" s="63" t="str">
        <f t="shared" si="9"/>
        <v/>
      </c>
      <c r="V43" s="64" t="str">
        <f t="shared" ref="V43:V56" si="36">IF(U43="","",",")</f>
        <v/>
      </c>
      <c r="W43" s="65" t="str">
        <f t="shared" si="11"/>
        <v/>
      </c>
      <c r="X43" s="64" t="str">
        <f t="shared" ref="X43:X56" si="37">IF(U43="","",",")</f>
        <v/>
      </c>
      <c r="Y43" s="64" t="str">
        <f t="shared" ref="Y43:Y56" si="38">IF(U43="","",250)</f>
        <v/>
      </c>
      <c r="Z43" s="56" t="str">
        <f t="shared" ref="Z43:Z56" si="39">IF(U43="","",")")</f>
        <v/>
      </c>
      <c r="AA43" s="66" t="str">
        <f t="shared" ref="AA43:AA56" si="40">IF(AB43="","","(")</f>
        <v/>
      </c>
      <c r="AB43" s="57" t="str">
        <f t="shared" si="16"/>
        <v/>
      </c>
      <c r="AC43" s="67" t="str">
        <f t="shared" ref="AC43:AC56" si="41">IF(AB43="","",",")</f>
        <v/>
      </c>
      <c r="AD43" s="59" t="str">
        <f t="shared" ref="AD43:AD56" si="42">IF(I43="","",I43)</f>
        <v/>
      </c>
      <c r="AE43" s="68" t="str">
        <f t="shared" ref="AE43:AE56" si="43">IF(AB43="","",",")</f>
        <v/>
      </c>
      <c r="AF43" s="61" t="str">
        <f t="shared" ref="AF43:AF56" si="44">IF(AB43="","",350)</f>
        <v/>
      </c>
      <c r="AG43" s="61" t="str">
        <f t="shared" ref="AG43:AG56" si="45">IF(AB43="","",")")</f>
        <v/>
      </c>
      <c r="AH43" s="69" t="str">
        <f t="shared" ref="AH43:AH56" si="46">IF(AI43="","","(")</f>
        <v/>
      </c>
      <c r="AI43" s="70" t="str">
        <f t="shared" si="23"/>
        <v/>
      </c>
      <c r="AJ43" s="64" t="str">
        <f t="shared" ref="AJ43:AJ56" si="47">IF(AI43="","",",")</f>
        <v/>
      </c>
      <c r="AK43" s="64" t="str">
        <f t="shared" ref="AK43:AK56" si="48">IF(K43="","",K43)</f>
        <v/>
      </c>
      <c r="AL43" s="64" t="str">
        <f t="shared" ref="AL43:AL56" si="49">IF(AI43="","",",")</f>
        <v/>
      </c>
      <c r="AM43" s="64" t="str">
        <f t="shared" ref="AM43:AM56" si="50">IF(AI43="","",450)</f>
        <v/>
      </c>
      <c r="AN43" s="64" t="str">
        <f t="shared" ref="AN43:AN56" si="51">IF(AI43="","",")")</f>
        <v/>
      </c>
    </row>
    <row r="44" spans="1:40" ht="24.5" thickTop="1" thickBot="1" x14ac:dyDescent="0.55000000000000004">
      <c r="B44" t="s">
        <v>1018</v>
      </c>
      <c r="C44" s="51" t="s">
        <v>1088</v>
      </c>
      <c r="D44" s="52" t="s">
        <v>1017</v>
      </c>
      <c r="E44" s="52" t="s">
        <v>1016</v>
      </c>
      <c r="F44" s="53" t="s">
        <v>1053</v>
      </c>
      <c r="G44" s="53"/>
      <c r="H44" s="52"/>
      <c r="I44" s="52"/>
      <c r="J44" s="54"/>
      <c r="K44" s="54"/>
      <c r="L44" s="55" t="str">
        <f t="shared" ref="L44:L56" si="52">IF(C44="","",_xlfn.CONCAT("            { line: ","""",C44,", ",M44:AN44,""", sC: ","""",B44,"""},"))</f>
        <v xml:space="preserve">            { line: "Bendito es el que viene, (La,m,15)(Sol,,250)", sC: "tc"},</v>
      </c>
      <c r="M44" s="56" t="str">
        <f t="shared" si="30"/>
        <v>(</v>
      </c>
      <c r="N44" s="57" t="str">
        <f t="shared" si="2"/>
        <v>La</v>
      </c>
      <c r="O44" s="58" t="str">
        <f t="shared" si="31"/>
        <v>,</v>
      </c>
      <c r="P44" s="59" t="str">
        <f t="shared" si="4"/>
        <v>m</v>
      </c>
      <c r="Q44" s="60" t="str">
        <f t="shared" si="32"/>
        <v>,</v>
      </c>
      <c r="R44" s="61">
        <f t="shared" si="33"/>
        <v>15</v>
      </c>
      <c r="S44" s="56" t="str">
        <f t="shared" si="34"/>
        <v>)</v>
      </c>
      <c r="T44" s="62" t="str">
        <f t="shared" si="35"/>
        <v>(</v>
      </c>
      <c r="U44" s="63" t="str">
        <f t="shared" si="9"/>
        <v>Sol</v>
      </c>
      <c r="V44" s="64" t="str">
        <f t="shared" si="36"/>
        <v>,</v>
      </c>
      <c r="W44" s="65" t="str">
        <f t="shared" si="11"/>
        <v/>
      </c>
      <c r="X44" s="64" t="str">
        <f t="shared" si="37"/>
        <v>,</v>
      </c>
      <c r="Y44" s="64">
        <f t="shared" si="38"/>
        <v>250</v>
      </c>
      <c r="Z44" s="56" t="str">
        <f t="shared" si="39"/>
        <v>)</v>
      </c>
      <c r="AA44" s="66" t="str">
        <f t="shared" si="40"/>
        <v/>
      </c>
      <c r="AB44" s="57" t="str">
        <f t="shared" si="16"/>
        <v/>
      </c>
      <c r="AC44" s="67" t="str">
        <f t="shared" si="41"/>
        <v/>
      </c>
      <c r="AD44" s="59" t="str">
        <f t="shared" si="42"/>
        <v/>
      </c>
      <c r="AE44" s="68" t="str">
        <f t="shared" si="43"/>
        <v/>
      </c>
      <c r="AF44" s="61" t="str">
        <f t="shared" si="44"/>
        <v/>
      </c>
      <c r="AG44" s="61" t="str">
        <f t="shared" si="45"/>
        <v/>
      </c>
      <c r="AH44" s="69" t="str">
        <f t="shared" si="46"/>
        <v/>
      </c>
      <c r="AI44" s="70" t="str">
        <f t="shared" si="23"/>
        <v/>
      </c>
      <c r="AJ44" s="64" t="str">
        <f t="shared" si="47"/>
        <v/>
      </c>
      <c r="AK44" s="64" t="str">
        <f t="shared" si="48"/>
        <v/>
      </c>
      <c r="AL44" s="64" t="str">
        <f t="shared" si="49"/>
        <v/>
      </c>
      <c r="AM44" s="64" t="str">
        <f t="shared" si="50"/>
        <v/>
      </c>
      <c r="AN44" s="64" t="str">
        <f t="shared" si="51"/>
        <v/>
      </c>
    </row>
    <row r="45" spans="1:40" ht="24.5" thickTop="1" thickBot="1" x14ac:dyDescent="0.55000000000000004">
      <c r="C45" s="51" t="s">
        <v>1089</v>
      </c>
      <c r="D45" s="52" t="s">
        <v>1017</v>
      </c>
      <c r="E45" s="52" t="s">
        <v>1016</v>
      </c>
      <c r="F45" s="53"/>
      <c r="G45" s="53"/>
      <c r="H45" s="52"/>
      <c r="I45" s="52"/>
      <c r="J45" s="54"/>
      <c r="K45" s="54"/>
      <c r="L45" s="55" t="str">
        <f t="shared" si="52"/>
        <v xml:space="preserve">            { line: "en el nombre del Señor., (La,m,15)", sC: ""},</v>
      </c>
      <c r="M45" s="56" t="str">
        <f t="shared" si="30"/>
        <v>(</v>
      </c>
      <c r="N45" s="57" t="str">
        <f t="shared" si="2"/>
        <v>La</v>
      </c>
      <c r="O45" s="58" t="str">
        <f t="shared" si="31"/>
        <v>,</v>
      </c>
      <c r="P45" s="59" t="str">
        <f t="shared" si="4"/>
        <v>m</v>
      </c>
      <c r="Q45" s="60" t="str">
        <f t="shared" si="32"/>
        <v>,</v>
      </c>
      <c r="R45" s="61">
        <f t="shared" si="33"/>
        <v>15</v>
      </c>
      <c r="S45" s="56" t="str">
        <f t="shared" si="34"/>
        <v>)</v>
      </c>
      <c r="T45" s="62" t="str">
        <f t="shared" si="35"/>
        <v/>
      </c>
      <c r="U45" s="63" t="str">
        <f t="shared" si="9"/>
        <v/>
      </c>
      <c r="V45" s="64" t="str">
        <f t="shared" si="36"/>
        <v/>
      </c>
      <c r="W45" s="65" t="str">
        <f t="shared" si="11"/>
        <v/>
      </c>
      <c r="X45" s="64" t="str">
        <f t="shared" si="37"/>
        <v/>
      </c>
      <c r="Y45" s="64" t="str">
        <f t="shared" si="38"/>
        <v/>
      </c>
      <c r="Z45" s="56" t="str">
        <f t="shared" si="39"/>
        <v/>
      </c>
      <c r="AA45" s="66" t="str">
        <f t="shared" si="40"/>
        <v/>
      </c>
      <c r="AB45" s="57" t="str">
        <f t="shared" si="16"/>
        <v/>
      </c>
      <c r="AC45" s="67" t="str">
        <f t="shared" si="41"/>
        <v/>
      </c>
      <c r="AD45" s="59" t="str">
        <f t="shared" si="42"/>
        <v/>
      </c>
      <c r="AE45" s="68" t="str">
        <f t="shared" si="43"/>
        <v/>
      </c>
      <c r="AF45" s="61" t="str">
        <f t="shared" si="44"/>
        <v/>
      </c>
      <c r="AG45" s="61" t="str">
        <f t="shared" si="45"/>
        <v/>
      </c>
      <c r="AH45" s="69" t="str">
        <f t="shared" si="46"/>
        <v/>
      </c>
      <c r="AI45" s="70" t="str">
        <f t="shared" si="23"/>
        <v/>
      </c>
      <c r="AJ45" s="64" t="str">
        <f t="shared" si="47"/>
        <v/>
      </c>
      <c r="AK45" s="64" t="str">
        <f t="shared" si="48"/>
        <v/>
      </c>
      <c r="AL45" s="64" t="str">
        <f t="shared" si="49"/>
        <v/>
      </c>
      <c r="AM45" s="64" t="str">
        <f t="shared" si="50"/>
        <v/>
      </c>
      <c r="AN45" s="64" t="str">
        <f t="shared" si="51"/>
        <v/>
      </c>
    </row>
    <row r="46" spans="1:40" ht="24.5" thickTop="1" thickBot="1" x14ac:dyDescent="0.55000000000000004">
      <c r="B46" t="s">
        <v>1001</v>
      </c>
      <c r="C46" s="51" t="s">
        <v>1090</v>
      </c>
      <c r="D46" s="52" t="s">
        <v>1053</v>
      </c>
      <c r="E46" s="52"/>
      <c r="F46" s="53"/>
      <c r="G46" s="53"/>
      <c r="H46" s="52"/>
      <c r="I46" s="52"/>
      <c r="J46" s="54"/>
      <c r="K46" s="54"/>
      <c r="L46" s="55" t="str">
        <f t="shared" si="52"/>
        <v xml:space="preserve">            { line: "BENDITO ES EL QUE VIENE, (Sol,,15)", sC: "ta as"},</v>
      </c>
      <c r="M46" s="56" t="str">
        <f t="shared" si="30"/>
        <v>(</v>
      </c>
      <c r="N46" s="57" t="str">
        <f t="shared" si="2"/>
        <v>Sol</v>
      </c>
      <c r="O46" s="58" t="str">
        <f t="shared" si="31"/>
        <v>,</v>
      </c>
      <c r="P46" s="59" t="str">
        <f t="shared" si="4"/>
        <v/>
      </c>
      <c r="Q46" s="60" t="str">
        <f t="shared" si="32"/>
        <v>,</v>
      </c>
      <c r="R46" s="61">
        <f t="shared" si="33"/>
        <v>15</v>
      </c>
      <c r="S46" s="56" t="str">
        <f t="shared" si="34"/>
        <v>)</v>
      </c>
      <c r="T46" s="62" t="str">
        <f t="shared" si="35"/>
        <v/>
      </c>
      <c r="U46" s="63" t="str">
        <f t="shared" si="9"/>
        <v/>
      </c>
      <c r="V46" s="64" t="str">
        <f t="shared" si="36"/>
        <v/>
      </c>
      <c r="W46" s="65" t="str">
        <f t="shared" si="11"/>
        <v/>
      </c>
      <c r="X46" s="64" t="str">
        <f t="shared" si="37"/>
        <v/>
      </c>
      <c r="Y46" s="64" t="str">
        <f t="shared" si="38"/>
        <v/>
      </c>
      <c r="Z46" s="56" t="str">
        <f t="shared" si="39"/>
        <v/>
      </c>
      <c r="AA46" s="66" t="str">
        <f t="shared" si="40"/>
        <v/>
      </c>
      <c r="AB46" s="57" t="str">
        <f t="shared" si="16"/>
        <v/>
      </c>
      <c r="AC46" s="67" t="str">
        <f t="shared" si="41"/>
        <v/>
      </c>
      <c r="AD46" s="59" t="str">
        <f t="shared" si="42"/>
        <v/>
      </c>
      <c r="AE46" s="68" t="str">
        <f t="shared" si="43"/>
        <v/>
      </c>
      <c r="AF46" s="61" t="str">
        <f t="shared" si="44"/>
        <v/>
      </c>
      <c r="AG46" s="61" t="str">
        <f t="shared" si="45"/>
        <v/>
      </c>
      <c r="AH46" s="69" t="str">
        <f t="shared" si="46"/>
        <v/>
      </c>
      <c r="AI46" s="70" t="str">
        <f t="shared" si="23"/>
        <v/>
      </c>
      <c r="AJ46" s="64" t="str">
        <f t="shared" si="47"/>
        <v/>
      </c>
      <c r="AK46" s="64" t="str">
        <f t="shared" si="48"/>
        <v/>
      </c>
      <c r="AL46" s="64" t="str">
        <f t="shared" si="49"/>
        <v/>
      </c>
      <c r="AM46" s="64" t="str">
        <f t="shared" si="50"/>
        <v/>
      </c>
      <c r="AN46" s="64" t="str">
        <f t="shared" si="51"/>
        <v/>
      </c>
    </row>
    <row r="47" spans="1:40" ht="24.5" thickTop="1" thickBot="1" x14ac:dyDescent="0.55000000000000004">
      <c r="B47" t="s">
        <v>1003</v>
      </c>
      <c r="C47" s="51" t="s">
        <v>1091</v>
      </c>
      <c r="D47" s="52" t="s">
        <v>1017</v>
      </c>
      <c r="E47" s="52" t="s">
        <v>1016</v>
      </c>
      <c r="F47" s="53"/>
      <c r="G47" s="53"/>
      <c r="H47" s="52"/>
      <c r="I47" s="52"/>
      <c r="J47" s="54"/>
      <c r="K47" s="54"/>
      <c r="L47" s="55" t="str">
        <f t="shared" si="52"/>
        <v xml:space="preserve">            { line: "EN EL NOMBRE DEL SEÑOR., (La,m,15)", sC: "as"},</v>
      </c>
      <c r="M47" s="56" t="str">
        <f t="shared" si="30"/>
        <v>(</v>
      </c>
      <c r="N47" s="57" t="str">
        <f t="shared" si="2"/>
        <v>La</v>
      </c>
      <c r="O47" s="58" t="str">
        <f t="shared" si="31"/>
        <v>,</v>
      </c>
      <c r="P47" s="59" t="str">
        <f t="shared" si="4"/>
        <v>m</v>
      </c>
      <c r="Q47" s="60" t="str">
        <f t="shared" si="32"/>
        <v>,</v>
      </c>
      <c r="R47" s="61">
        <f t="shared" si="33"/>
        <v>15</v>
      </c>
      <c r="S47" s="56" t="str">
        <f t="shared" si="34"/>
        <v>)</v>
      </c>
      <c r="T47" s="62" t="str">
        <f t="shared" si="35"/>
        <v/>
      </c>
      <c r="U47" s="63" t="str">
        <f t="shared" si="9"/>
        <v/>
      </c>
      <c r="V47" s="64" t="str">
        <f t="shared" si="36"/>
        <v/>
      </c>
      <c r="W47" s="65" t="str">
        <f t="shared" si="11"/>
        <v/>
      </c>
      <c r="X47" s="64" t="str">
        <f t="shared" si="37"/>
        <v/>
      </c>
      <c r="Y47" s="64" t="str">
        <f t="shared" si="38"/>
        <v/>
      </c>
      <c r="Z47" s="56" t="str">
        <f t="shared" si="39"/>
        <v/>
      </c>
      <c r="AA47" s="66" t="str">
        <f t="shared" si="40"/>
        <v/>
      </c>
      <c r="AB47" s="57" t="str">
        <f t="shared" si="16"/>
        <v/>
      </c>
      <c r="AC47" s="67" t="str">
        <f t="shared" si="41"/>
        <v/>
      </c>
      <c r="AD47" s="59" t="str">
        <f t="shared" si="42"/>
        <v/>
      </c>
      <c r="AE47" s="68" t="str">
        <f t="shared" si="43"/>
        <v/>
      </c>
      <c r="AF47" s="61" t="str">
        <f t="shared" si="44"/>
        <v/>
      </c>
      <c r="AG47" s="61" t="str">
        <f t="shared" si="45"/>
        <v/>
      </c>
      <c r="AH47" s="69" t="str">
        <f t="shared" si="46"/>
        <v/>
      </c>
      <c r="AI47" s="70" t="str">
        <f t="shared" si="23"/>
        <v/>
      </c>
      <c r="AJ47" s="64" t="str">
        <f t="shared" si="47"/>
        <v/>
      </c>
      <c r="AK47" s="64" t="str">
        <f t="shared" si="48"/>
        <v/>
      </c>
      <c r="AL47" s="64" t="str">
        <f t="shared" si="49"/>
        <v/>
      </c>
      <c r="AM47" s="64" t="str">
        <f t="shared" si="50"/>
        <v/>
      </c>
      <c r="AN47" s="64" t="str">
        <f t="shared" si="51"/>
        <v/>
      </c>
    </row>
    <row r="48" spans="1:40" ht="26.5" thickTop="1" thickBot="1" x14ac:dyDescent="0.55000000000000004">
      <c r="C48" s="73"/>
      <c r="D48" s="74"/>
      <c r="E48" s="74"/>
      <c r="F48" s="74"/>
      <c r="G48" s="74"/>
      <c r="H48" s="74"/>
      <c r="I48" s="74"/>
      <c r="J48" s="74"/>
      <c r="K48" s="74"/>
      <c r="L48" s="75" t="s">
        <v>997</v>
      </c>
      <c r="M48" s="56"/>
      <c r="N48" s="57"/>
      <c r="O48" s="58"/>
      <c r="P48" s="59"/>
      <c r="Q48" s="60"/>
      <c r="R48" s="61"/>
      <c r="S48" s="56"/>
      <c r="T48" s="62"/>
      <c r="U48" s="63"/>
      <c r="V48" s="64"/>
      <c r="W48" s="65"/>
      <c r="X48" s="64"/>
      <c r="Y48" s="64"/>
      <c r="Z48" s="56"/>
      <c r="AA48" s="66"/>
      <c r="AB48" s="57"/>
      <c r="AC48" s="67"/>
      <c r="AD48" s="59"/>
      <c r="AE48" s="68"/>
      <c r="AF48" s="61"/>
      <c r="AG48" s="61"/>
      <c r="AH48" s="69"/>
      <c r="AI48" s="70"/>
      <c r="AJ48" s="64"/>
      <c r="AK48" s="64"/>
      <c r="AL48" s="64"/>
      <c r="AM48" s="64"/>
      <c r="AN48" s="64"/>
    </row>
    <row r="49" spans="2:40" ht="24.5" thickTop="1" thickBot="1" x14ac:dyDescent="0.55000000000000004">
      <c r="B49" t="s">
        <v>1018</v>
      </c>
      <c r="C49" s="51" t="s">
        <v>1085</v>
      </c>
      <c r="D49" s="52" t="s">
        <v>1048</v>
      </c>
      <c r="E49" s="52"/>
      <c r="F49" s="53" t="s">
        <v>1015</v>
      </c>
      <c r="G49" s="53"/>
      <c r="H49" s="52"/>
      <c r="I49" s="52"/>
      <c r="J49" s="54"/>
      <c r="K49" s="54"/>
      <c r="L49" s="55" t="str">
        <f t="shared" si="52"/>
        <v xml:space="preserve">            { line: "Hosanna en lo alto del Cielo., (Fa,,15)(Mi,,250)", sC: "tc"},</v>
      </c>
      <c r="M49" s="56" t="str">
        <f t="shared" si="30"/>
        <v>(</v>
      </c>
      <c r="N49" s="57" t="str">
        <f t="shared" si="2"/>
        <v>Fa</v>
      </c>
      <c r="O49" s="58" t="str">
        <f t="shared" si="31"/>
        <v>,</v>
      </c>
      <c r="P49" s="59" t="str">
        <f t="shared" si="4"/>
        <v/>
      </c>
      <c r="Q49" s="60" t="str">
        <f t="shared" si="32"/>
        <v>,</v>
      </c>
      <c r="R49" s="61">
        <f t="shared" si="33"/>
        <v>15</v>
      </c>
      <c r="S49" s="56" t="str">
        <f t="shared" si="34"/>
        <v>)</v>
      </c>
      <c r="T49" s="62" t="str">
        <f t="shared" si="35"/>
        <v>(</v>
      </c>
      <c r="U49" s="63" t="str">
        <f t="shared" si="9"/>
        <v>Mi</v>
      </c>
      <c r="V49" s="64" t="str">
        <f t="shared" si="36"/>
        <v>,</v>
      </c>
      <c r="W49" s="65" t="str">
        <f t="shared" si="11"/>
        <v/>
      </c>
      <c r="X49" s="64" t="str">
        <f t="shared" si="37"/>
        <v>,</v>
      </c>
      <c r="Y49" s="64">
        <f t="shared" si="38"/>
        <v>250</v>
      </c>
      <c r="Z49" s="56" t="str">
        <f t="shared" si="39"/>
        <v>)</v>
      </c>
      <c r="AA49" s="66" t="str">
        <f t="shared" si="40"/>
        <v/>
      </c>
      <c r="AB49" s="57" t="str">
        <f t="shared" si="16"/>
        <v/>
      </c>
      <c r="AC49" s="67" t="str">
        <f t="shared" si="41"/>
        <v/>
      </c>
      <c r="AD49" s="59" t="str">
        <f t="shared" si="42"/>
        <v/>
      </c>
      <c r="AE49" s="68" t="str">
        <f t="shared" si="43"/>
        <v/>
      </c>
      <c r="AF49" s="61" t="str">
        <f t="shared" si="44"/>
        <v/>
      </c>
      <c r="AG49" s="61" t="str">
        <f t="shared" si="45"/>
        <v/>
      </c>
      <c r="AH49" s="69" t="str">
        <f t="shared" si="46"/>
        <v/>
      </c>
      <c r="AI49" s="70" t="str">
        <f t="shared" si="23"/>
        <v/>
      </c>
      <c r="AJ49" s="64" t="str">
        <f t="shared" si="47"/>
        <v/>
      </c>
      <c r="AK49" s="64" t="str">
        <f t="shared" si="48"/>
        <v/>
      </c>
      <c r="AL49" s="64" t="str">
        <f t="shared" si="49"/>
        <v/>
      </c>
      <c r="AM49" s="64" t="str">
        <f t="shared" si="50"/>
        <v/>
      </c>
      <c r="AN49" s="64" t="str">
        <f t="shared" si="51"/>
        <v/>
      </c>
    </row>
    <row r="50" spans="2:40" ht="24.5" thickTop="1" thickBot="1" x14ac:dyDescent="0.55000000000000004">
      <c r="B50" t="s">
        <v>1001</v>
      </c>
      <c r="C50" s="51" t="s">
        <v>1086</v>
      </c>
      <c r="D50" s="52" t="s">
        <v>1048</v>
      </c>
      <c r="E50" s="52"/>
      <c r="F50" s="53" t="s">
        <v>1015</v>
      </c>
      <c r="G50" s="53"/>
      <c r="H50" s="52"/>
      <c r="I50" s="52"/>
      <c r="J50" s="54"/>
      <c r="K50" s="54"/>
      <c r="L50" s="55" t="str">
        <f t="shared" si="52"/>
        <v xml:space="preserve">            { line: "HOSANNA EN LO ALTO DEL CIELO., (Fa,,15)(Mi,,250)", sC: "ta as"},</v>
      </c>
      <c r="M50" s="56" t="str">
        <f t="shared" si="30"/>
        <v>(</v>
      </c>
      <c r="N50" s="57" t="str">
        <f t="shared" si="2"/>
        <v>Fa</v>
      </c>
      <c r="O50" s="58" t="str">
        <f t="shared" si="31"/>
        <v>,</v>
      </c>
      <c r="P50" s="59" t="str">
        <f t="shared" si="4"/>
        <v/>
      </c>
      <c r="Q50" s="60" t="str">
        <f t="shared" si="32"/>
        <v>,</v>
      </c>
      <c r="R50" s="61">
        <f t="shared" si="33"/>
        <v>15</v>
      </c>
      <c r="S50" s="56" t="str">
        <f t="shared" si="34"/>
        <v>)</v>
      </c>
      <c r="T50" s="62" t="str">
        <f t="shared" si="35"/>
        <v>(</v>
      </c>
      <c r="U50" s="63" t="str">
        <f t="shared" si="9"/>
        <v>Mi</v>
      </c>
      <c r="V50" s="64" t="str">
        <f t="shared" si="36"/>
        <v>,</v>
      </c>
      <c r="W50" s="65" t="str">
        <f t="shared" si="11"/>
        <v/>
      </c>
      <c r="X50" s="64" t="str">
        <f t="shared" si="37"/>
        <v>,</v>
      </c>
      <c r="Y50" s="64">
        <f t="shared" si="38"/>
        <v>250</v>
      </c>
      <c r="Z50" s="56" t="str">
        <f t="shared" si="39"/>
        <v>)</v>
      </c>
      <c r="AA50" s="66" t="str">
        <f t="shared" si="40"/>
        <v/>
      </c>
      <c r="AB50" s="57" t="str">
        <f t="shared" si="16"/>
        <v/>
      </c>
      <c r="AC50" s="67" t="str">
        <f t="shared" si="41"/>
        <v/>
      </c>
      <c r="AD50" s="59" t="str">
        <f t="shared" si="42"/>
        <v/>
      </c>
      <c r="AE50" s="68" t="str">
        <f t="shared" si="43"/>
        <v/>
      </c>
      <c r="AF50" s="61" t="str">
        <f t="shared" si="44"/>
        <v/>
      </c>
      <c r="AG50" s="61" t="str">
        <f t="shared" si="45"/>
        <v/>
      </c>
      <c r="AH50" s="69" t="str">
        <f t="shared" si="46"/>
        <v/>
      </c>
      <c r="AI50" s="70" t="str">
        <f t="shared" si="23"/>
        <v/>
      </c>
      <c r="AJ50" s="64" t="str">
        <f t="shared" si="47"/>
        <v/>
      </c>
      <c r="AK50" s="64" t="str">
        <f t="shared" si="48"/>
        <v/>
      </c>
      <c r="AL50" s="64" t="str">
        <f t="shared" si="49"/>
        <v/>
      </c>
      <c r="AM50" s="64" t="str">
        <f t="shared" si="50"/>
        <v/>
      </c>
      <c r="AN50" s="64" t="str">
        <f t="shared" si="51"/>
        <v/>
      </c>
    </row>
    <row r="51" spans="2:40" ht="26.5" thickTop="1" thickBot="1" x14ac:dyDescent="0.55000000000000004">
      <c r="C51" s="73"/>
      <c r="D51" s="74"/>
      <c r="E51" s="74"/>
      <c r="F51" s="74"/>
      <c r="G51" s="74"/>
      <c r="H51" s="74"/>
      <c r="I51" s="74"/>
      <c r="J51" s="74"/>
      <c r="K51" s="74"/>
      <c r="L51" s="75" t="s">
        <v>997</v>
      </c>
      <c r="M51" s="56"/>
      <c r="N51" s="57"/>
      <c r="O51" s="58"/>
      <c r="P51" s="59"/>
      <c r="Q51" s="60"/>
      <c r="R51" s="61"/>
      <c r="S51" s="56"/>
      <c r="T51" s="62"/>
      <c r="U51" s="63"/>
      <c r="V51" s="64"/>
      <c r="W51" s="65"/>
      <c r="X51" s="64"/>
      <c r="Y51" s="64"/>
      <c r="Z51" s="56"/>
      <c r="AA51" s="66"/>
      <c r="AB51" s="57"/>
      <c r="AC51" s="67"/>
      <c r="AD51" s="59"/>
      <c r="AE51" s="68"/>
      <c r="AF51" s="61"/>
      <c r="AG51" s="61"/>
      <c r="AH51" s="69"/>
      <c r="AI51" s="70"/>
      <c r="AJ51" s="64"/>
      <c r="AK51" s="64"/>
      <c r="AL51" s="64"/>
      <c r="AM51" s="64"/>
      <c r="AN51" s="64"/>
    </row>
    <row r="52" spans="2:40" ht="24.5" thickTop="1" thickBot="1" x14ac:dyDescent="0.55000000000000004">
      <c r="B52" t="s">
        <v>1001</v>
      </c>
      <c r="C52" s="51" t="s">
        <v>1080</v>
      </c>
      <c r="D52" s="52" t="s">
        <v>1017</v>
      </c>
      <c r="E52" s="52" t="s">
        <v>1016</v>
      </c>
      <c r="F52" s="53" t="s">
        <v>1053</v>
      </c>
      <c r="G52" s="53"/>
      <c r="H52" s="52" t="s">
        <v>1017</v>
      </c>
      <c r="I52" s="52" t="s">
        <v>1016</v>
      </c>
      <c r="J52" s="54"/>
      <c r="K52" s="54"/>
      <c r="L52" s="55" t="str">
        <f t="shared" si="52"/>
        <v xml:space="preserve">            { line: "SANTO,SANTO,SANTO., (La,m,15)(Sol,,250)(La,m,350)", sC: "ta as"},</v>
      </c>
      <c r="M52" s="56" t="str">
        <f t="shared" si="30"/>
        <v>(</v>
      </c>
      <c r="N52" s="57" t="str">
        <f t="shared" si="2"/>
        <v>La</v>
      </c>
      <c r="O52" s="58" t="str">
        <f t="shared" si="31"/>
        <v>,</v>
      </c>
      <c r="P52" s="59" t="str">
        <f t="shared" si="4"/>
        <v>m</v>
      </c>
      <c r="Q52" s="60" t="str">
        <f t="shared" si="32"/>
        <v>,</v>
      </c>
      <c r="R52" s="61">
        <f t="shared" si="33"/>
        <v>15</v>
      </c>
      <c r="S52" s="56" t="str">
        <f t="shared" si="34"/>
        <v>)</v>
      </c>
      <c r="T52" s="62" t="str">
        <f t="shared" si="35"/>
        <v>(</v>
      </c>
      <c r="U52" s="63" t="str">
        <f t="shared" si="9"/>
        <v>Sol</v>
      </c>
      <c r="V52" s="64" t="str">
        <f t="shared" si="36"/>
        <v>,</v>
      </c>
      <c r="W52" s="65" t="str">
        <f t="shared" si="11"/>
        <v/>
      </c>
      <c r="X52" s="64" t="str">
        <f t="shared" si="37"/>
        <v>,</v>
      </c>
      <c r="Y52" s="64">
        <f t="shared" si="38"/>
        <v>250</v>
      </c>
      <c r="Z52" s="56" t="str">
        <f t="shared" si="39"/>
        <v>)</v>
      </c>
      <c r="AA52" s="66" t="str">
        <f t="shared" si="40"/>
        <v>(</v>
      </c>
      <c r="AB52" s="57" t="str">
        <f t="shared" si="16"/>
        <v>La</v>
      </c>
      <c r="AC52" s="67" t="str">
        <f t="shared" si="41"/>
        <v>,</v>
      </c>
      <c r="AD52" s="59" t="str">
        <f t="shared" si="42"/>
        <v>m</v>
      </c>
      <c r="AE52" s="68" t="str">
        <f t="shared" si="43"/>
        <v>,</v>
      </c>
      <c r="AF52" s="61">
        <f t="shared" si="44"/>
        <v>350</v>
      </c>
      <c r="AG52" s="61" t="str">
        <f t="shared" si="45"/>
        <v>)</v>
      </c>
      <c r="AH52" s="69" t="str">
        <f t="shared" si="46"/>
        <v/>
      </c>
      <c r="AI52" s="70" t="str">
        <f t="shared" si="23"/>
        <v/>
      </c>
      <c r="AJ52" s="64" t="str">
        <f t="shared" si="47"/>
        <v/>
      </c>
      <c r="AK52" s="64" t="str">
        <f t="shared" si="48"/>
        <v/>
      </c>
      <c r="AL52" s="64" t="str">
        <f t="shared" si="49"/>
        <v/>
      </c>
      <c r="AM52" s="64" t="str">
        <f t="shared" si="50"/>
        <v/>
      </c>
      <c r="AN52" s="64" t="str">
        <f t="shared" si="51"/>
        <v/>
      </c>
    </row>
    <row r="53" spans="2:40" ht="24.5" thickTop="1" thickBot="1" x14ac:dyDescent="0.55000000000000004">
      <c r="B53" t="s">
        <v>1003</v>
      </c>
      <c r="C53" s="51" t="s">
        <v>1080</v>
      </c>
      <c r="D53" s="52" t="s">
        <v>1053</v>
      </c>
      <c r="E53" s="52"/>
      <c r="F53" s="53" t="s">
        <v>1017</v>
      </c>
      <c r="G53" s="53" t="s">
        <v>1016</v>
      </c>
      <c r="H53" s="52"/>
      <c r="I53" s="52"/>
      <c r="J53" s="54"/>
      <c r="K53" s="54"/>
      <c r="L53" s="55" t="str">
        <f t="shared" si="52"/>
        <v xml:space="preserve">            { line: "SANTO,SANTO,SANTO., (Sol,,15)(La,m,250)", sC: "as"},</v>
      </c>
      <c r="M53" s="56" t="str">
        <f t="shared" si="30"/>
        <v>(</v>
      </c>
      <c r="N53" s="57" t="str">
        <f t="shared" si="2"/>
        <v>Sol</v>
      </c>
      <c r="O53" s="58" t="str">
        <f t="shared" si="31"/>
        <v>,</v>
      </c>
      <c r="P53" s="59" t="str">
        <f t="shared" si="4"/>
        <v/>
      </c>
      <c r="Q53" s="60" t="str">
        <f t="shared" si="32"/>
        <v>,</v>
      </c>
      <c r="R53" s="61">
        <f t="shared" si="33"/>
        <v>15</v>
      </c>
      <c r="S53" s="56" t="str">
        <f t="shared" si="34"/>
        <v>)</v>
      </c>
      <c r="T53" s="62" t="str">
        <f t="shared" si="35"/>
        <v>(</v>
      </c>
      <c r="U53" s="63" t="str">
        <f t="shared" si="9"/>
        <v>La</v>
      </c>
      <c r="V53" s="64" t="str">
        <f t="shared" si="36"/>
        <v>,</v>
      </c>
      <c r="W53" s="65" t="str">
        <f t="shared" si="11"/>
        <v>m</v>
      </c>
      <c r="X53" s="64" t="str">
        <f t="shared" si="37"/>
        <v>,</v>
      </c>
      <c r="Y53" s="64">
        <f t="shared" si="38"/>
        <v>250</v>
      </c>
      <c r="Z53" s="56" t="str">
        <f t="shared" si="39"/>
        <v>)</v>
      </c>
      <c r="AA53" s="66" t="str">
        <f t="shared" si="40"/>
        <v/>
      </c>
      <c r="AB53" s="57" t="str">
        <f t="shared" si="16"/>
        <v/>
      </c>
      <c r="AC53" s="67" t="str">
        <f t="shared" si="41"/>
        <v/>
      </c>
      <c r="AD53" s="59" t="str">
        <f t="shared" si="42"/>
        <v/>
      </c>
      <c r="AE53" s="68" t="str">
        <f t="shared" si="43"/>
        <v/>
      </c>
      <c r="AF53" s="61" t="str">
        <f t="shared" si="44"/>
        <v/>
      </c>
      <c r="AG53" s="61" t="str">
        <f t="shared" si="45"/>
        <v/>
      </c>
      <c r="AH53" s="69" t="str">
        <f t="shared" si="46"/>
        <v/>
      </c>
      <c r="AI53" s="70" t="str">
        <f t="shared" si="23"/>
        <v/>
      </c>
      <c r="AJ53" s="64" t="str">
        <f t="shared" si="47"/>
        <v/>
      </c>
      <c r="AK53" s="64" t="str">
        <f t="shared" si="48"/>
        <v/>
      </c>
      <c r="AL53" s="64" t="str">
        <f t="shared" si="49"/>
        <v/>
      </c>
      <c r="AM53" s="64" t="str">
        <f t="shared" si="50"/>
        <v/>
      </c>
      <c r="AN53" s="64" t="str">
        <f t="shared" si="51"/>
        <v/>
      </c>
    </row>
    <row r="54" spans="2:40" ht="26.5" thickTop="1" thickBot="1" x14ac:dyDescent="0.55000000000000004">
      <c r="C54" s="73"/>
      <c r="D54" s="74"/>
      <c r="E54" s="74"/>
      <c r="F54" s="74"/>
      <c r="G54" s="74"/>
      <c r="H54" s="74"/>
      <c r="I54" s="74"/>
      <c r="J54" s="74"/>
      <c r="K54" s="74"/>
      <c r="L54" s="75" t="s">
        <v>997</v>
      </c>
      <c r="M54" s="56"/>
      <c r="N54" s="57"/>
      <c r="O54" s="58"/>
      <c r="P54" s="59"/>
      <c r="Q54" s="60"/>
      <c r="R54" s="61"/>
      <c r="S54" s="56"/>
      <c r="T54" s="62"/>
      <c r="U54" s="63"/>
      <c r="V54" s="64"/>
      <c r="W54" s="65"/>
      <c r="X54" s="64"/>
      <c r="Y54" s="64"/>
      <c r="Z54" s="56"/>
      <c r="AA54" s="66"/>
      <c r="AB54" s="57"/>
      <c r="AC54" s="67"/>
      <c r="AD54" s="59"/>
      <c r="AE54" s="68"/>
      <c r="AF54" s="61"/>
      <c r="AG54" s="61"/>
      <c r="AH54" s="69"/>
      <c r="AI54" s="70"/>
      <c r="AJ54" s="64"/>
      <c r="AK54" s="64"/>
      <c r="AL54" s="64"/>
      <c r="AM54" s="64"/>
      <c r="AN54" s="64"/>
    </row>
    <row r="55" spans="2:40" ht="24.5" thickTop="1" thickBot="1" x14ac:dyDescent="0.55000000000000004">
      <c r="B55" t="s">
        <v>1018</v>
      </c>
      <c r="C55" s="51" t="s">
        <v>1079</v>
      </c>
      <c r="D55" s="52" t="s">
        <v>1048</v>
      </c>
      <c r="E55" s="52"/>
      <c r="F55" s="53" t="s">
        <v>1015</v>
      </c>
      <c r="G55" s="53"/>
      <c r="H55" s="52"/>
      <c r="I55" s="52"/>
      <c r="J55" s="54"/>
      <c r="K55" s="54"/>
      <c r="L55" s="55" t="str">
        <f t="shared" si="52"/>
        <v xml:space="preserve">            { line: "Santo, Santo, Santo., (Fa,,15)(Mi,,250)", sC: "tc"},</v>
      </c>
      <c r="M55" s="56" t="str">
        <f t="shared" si="30"/>
        <v>(</v>
      </c>
      <c r="N55" s="57" t="str">
        <f t="shared" si="2"/>
        <v>Fa</v>
      </c>
      <c r="O55" s="58" t="str">
        <f t="shared" si="31"/>
        <v>,</v>
      </c>
      <c r="P55" s="59" t="str">
        <f t="shared" si="4"/>
        <v/>
      </c>
      <c r="Q55" s="60" t="str">
        <f t="shared" si="32"/>
        <v>,</v>
      </c>
      <c r="R55" s="61">
        <f t="shared" si="33"/>
        <v>15</v>
      </c>
      <c r="S55" s="56" t="str">
        <f t="shared" si="34"/>
        <v>)</v>
      </c>
      <c r="T55" s="62" t="str">
        <f t="shared" si="35"/>
        <v>(</v>
      </c>
      <c r="U55" s="63" t="str">
        <f t="shared" si="9"/>
        <v>Mi</v>
      </c>
      <c r="V55" s="64" t="str">
        <f t="shared" si="36"/>
        <v>,</v>
      </c>
      <c r="W55" s="65" t="str">
        <f t="shared" si="11"/>
        <v/>
      </c>
      <c r="X55" s="64" t="str">
        <f t="shared" si="37"/>
        <v>,</v>
      </c>
      <c r="Y55" s="64">
        <f t="shared" si="38"/>
        <v>250</v>
      </c>
      <c r="Z55" s="56" t="str">
        <f t="shared" si="39"/>
        <v>)</v>
      </c>
      <c r="AA55" s="66" t="str">
        <f t="shared" si="40"/>
        <v/>
      </c>
      <c r="AB55" s="57" t="str">
        <f t="shared" si="16"/>
        <v/>
      </c>
      <c r="AC55" s="67" t="str">
        <f t="shared" si="41"/>
        <v/>
      </c>
      <c r="AD55" s="59" t="str">
        <f t="shared" si="42"/>
        <v/>
      </c>
      <c r="AE55" s="68" t="str">
        <f t="shared" si="43"/>
        <v/>
      </c>
      <c r="AF55" s="61" t="str">
        <f t="shared" si="44"/>
        <v/>
      </c>
      <c r="AG55" s="61" t="str">
        <f t="shared" si="45"/>
        <v/>
      </c>
      <c r="AH55" s="69" t="str">
        <f t="shared" si="46"/>
        <v/>
      </c>
      <c r="AI55" s="70" t="str">
        <f t="shared" si="23"/>
        <v/>
      </c>
      <c r="AJ55" s="64" t="str">
        <f t="shared" si="47"/>
        <v/>
      </c>
      <c r="AK55" s="64" t="str">
        <f t="shared" si="48"/>
        <v/>
      </c>
      <c r="AL55" s="64" t="str">
        <f t="shared" si="49"/>
        <v/>
      </c>
      <c r="AM55" s="64" t="str">
        <f t="shared" si="50"/>
        <v/>
      </c>
      <c r="AN55" s="64" t="str">
        <f t="shared" si="51"/>
        <v/>
      </c>
    </row>
    <row r="56" spans="2:40" ht="24.5" thickTop="1" thickBot="1" x14ac:dyDescent="0.55000000000000004">
      <c r="B56" t="s">
        <v>1001</v>
      </c>
      <c r="C56" s="51" t="s">
        <v>1080</v>
      </c>
      <c r="D56" s="52" t="s">
        <v>1048</v>
      </c>
      <c r="E56" s="52"/>
      <c r="F56" s="53" t="s">
        <v>1015</v>
      </c>
      <c r="G56" s="53"/>
      <c r="H56" s="52"/>
      <c r="I56" s="52"/>
      <c r="J56" s="54"/>
      <c r="K56" s="54"/>
      <c r="L56" s="55" t="str">
        <f t="shared" si="52"/>
        <v xml:space="preserve">            { line: "SANTO,SANTO,SANTO., (Fa,,15)(Mi,,250)", sC: "ta as"},</v>
      </c>
      <c r="M56" s="56" t="str">
        <f t="shared" si="30"/>
        <v>(</v>
      </c>
      <c r="N56" s="57" t="str">
        <f t="shared" si="2"/>
        <v>Fa</v>
      </c>
      <c r="O56" s="58" t="str">
        <f t="shared" si="31"/>
        <v>,</v>
      </c>
      <c r="P56" s="59" t="str">
        <f t="shared" si="4"/>
        <v/>
      </c>
      <c r="Q56" s="60" t="str">
        <f t="shared" si="32"/>
        <v>,</v>
      </c>
      <c r="R56" s="61">
        <f t="shared" si="33"/>
        <v>15</v>
      </c>
      <c r="S56" s="56" t="str">
        <f t="shared" si="34"/>
        <v>)</v>
      </c>
      <c r="T56" s="62" t="str">
        <f t="shared" si="35"/>
        <v>(</v>
      </c>
      <c r="U56" s="63" t="str">
        <f t="shared" si="9"/>
        <v>Mi</v>
      </c>
      <c r="V56" s="64" t="str">
        <f t="shared" si="36"/>
        <v>,</v>
      </c>
      <c r="W56" s="65" t="str">
        <f t="shared" si="11"/>
        <v/>
      </c>
      <c r="X56" s="64" t="str">
        <f t="shared" si="37"/>
        <v>,</v>
      </c>
      <c r="Y56" s="64">
        <f t="shared" si="38"/>
        <v>250</v>
      </c>
      <c r="Z56" s="56" t="str">
        <f t="shared" si="39"/>
        <v>)</v>
      </c>
      <c r="AA56" s="66" t="str">
        <f t="shared" si="40"/>
        <v/>
      </c>
      <c r="AB56" s="57" t="str">
        <f t="shared" si="16"/>
        <v/>
      </c>
      <c r="AC56" s="67" t="str">
        <f t="shared" si="41"/>
        <v/>
      </c>
      <c r="AD56" s="59" t="str">
        <f t="shared" si="42"/>
        <v/>
      </c>
      <c r="AE56" s="68" t="str">
        <f t="shared" si="43"/>
        <v/>
      </c>
      <c r="AF56" s="61" t="str">
        <f t="shared" si="44"/>
        <v/>
      </c>
      <c r="AG56" s="61" t="str">
        <f t="shared" si="45"/>
        <v/>
      </c>
      <c r="AH56" s="69" t="str">
        <f t="shared" si="46"/>
        <v/>
      </c>
      <c r="AI56" s="70" t="str">
        <f t="shared" si="23"/>
        <v/>
      </c>
      <c r="AJ56" s="64" t="str">
        <f t="shared" si="47"/>
        <v/>
      </c>
      <c r="AK56" s="64" t="str">
        <f t="shared" si="48"/>
        <v/>
      </c>
      <c r="AL56" s="64" t="str">
        <f t="shared" si="49"/>
        <v/>
      </c>
      <c r="AM56" s="64" t="str">
        <f t="shared" si="50"/>
        <v/>
      </c>
      <c r="AN56" s="64" t="str">
        <f t="shared" si="51"/>
        <v/>
      </c>
    </row>
    <row r="57" spans="2:40" ht="24" customHeight="1" thickTop="1" x14ac:dyDescent="0.6">
      <c r="B57" s="95"/>
      <c r="C57" s="95"/>
      <c r="D57" s="95"/>
      <c r="E57" s="95"/>
      <c r="F57" s="95"/>
      <c r="G57" s="95"/>
      <c r="H57" s="95"/>
      <c r="I57" s="95"/>
      <c r="J57" s="95"/>
      <c r="K57" s="95"/>
      <c r="L57" s="99" t="str">
        <f ca="1">_xlfn.CONCAT("]}, // ULTIMA LINEA DEL CANTO: ",L1)</f>
        <v>]}, // ULTIMA LINEA DEL CANTO: SANTO 1988</v>
      </c>
      <c r="M57" s="95"/>
    </row>
    <row r="58" spans="2:40" ht="20.5" x14ac:dyDescent="0.35">
      <c r="L58" s="100" t="s">
        <v>1012</v>
      </c>
      <c r="M58" s="101"/>
    </row>
    <row r="59" spans="2:40" x14ac:dyDescent="0.35">
      <c r="M59"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Button 1">
              <controlPr defaultSize="0" print="0" autoFill="0" autoPict="0" macro="[0]!JS_Click">
                <anchor moveWithCells="1" sizeWithCells="1">
                  <from>
                    <xdr:col>3</xdr:col>
                    <xdr:colOff>355600</xdr:colOff>
                    <xdr:row>0</xdr:row>
                    <xdr:rowOff>57150</xdr:rowOff>
                  </from>
                  <to>
                    <xdr:col>8</xdr:col>
                    <xdr:colOff>431800</xdr:colOff>
                    <xdr:row>0</xdr:row>
                    <xdr:rowOff>781050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DAF5E-6419-4C31-922D-86024AD91C4D}">
  <sheetPr codeName="Sheet70">
    <tabColor rgb="FF00B0F0"/>
  </sheetPr>
  <dimension ref="A1:AN79"/>
  <sheetViews>
    <sheetView zoomScale="115" zoomScaleNormal="115" workbookViewId="0">
      <pane xSplit="2" ySplit="1" topLeftCell="C2" activePane="bottomRight" state="frozen"/>
      <selection pane="topRight" activeCell="C1" sqref="C1"/>
      <selection pane="bottomLeft" activeCell="A2" sqref="A2"/>
      <selection pane="bottomRight" activeCell="G2" sqref="G2"/>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220</v>
      </c>
      <c r="E1" s="40"/>
      <c r="F1" s="40"/>
      <c r="G1" s="40"/>
      <c r="H1" s="40"/>
      <c r="I1" s="40"/>
      <c r="J1" s="40"/>
      <c r="K1" s="40"/>
      <c r="L1" s="41" t="str">
        <f ca="1">UPPER(VLOOKUP(C1,Table223[],3,FALSE))</f>
        <v>TE DEUM</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TE DEUM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tedeum</v>
      </c>
      <c r="L7" s="48" t="str">
        <f ca="1">_xlfn.CONCAT("        id: ","""",C7,"""",",")</f>
        <v xml:space="preserve">        id: "tedeum",</v>
      </c>
    </row>
    <row r="8" spans="2:32" ht="23" x14ac:dyDescent="0.35">
      <c r="C8" t="str">
        <f ca="1">PROPER(L1)</f>
        <v>Te Deum</v>
      </c>
      <c r="L8" s="48" t="str">
        <f ca="1">_xlfn.CONCAT("        tt: ","""",C8,"""",",")</f>
        <v xml:space="preserve">        tt: "Te Deum",</v>
      </c>
    </row>
    <row r="9" spans="2:32" ht="23" x14ac:dyDescent="0.35">
      <c r="C9" t="str">
        <f ca="1">PROPER(L1)</f>
        <v>Te Deum</v>
      </c>
      <c r="L9" s="48" t="str">
        <f ca="1">_xlfn.CONCAT("        title: ","""",C9,"""",",")</f>
        <v xml:space="preserve">        title: "Te Deum",</v>
      </c>
    </row>
    <row r="10" spans="2:32" ht="23" x14ac:dyDescent="0.35">
      <c r="C10" t="str">
        <f ca="1">VLOOKUP(C1,Table223[],4,FALSE)</f>
        <v>Himno</v>
      </c>
      <c r="L10" s="48" t="str">
        <f ca="1">_xlfn.CONCAT("        ","subtitle: ","""",C10,"""",",")</f>
        <v xml:space="preserve">        subtitle: "Himno",</v>
      </c>
    </row>
    <row r="11" spans="2:32" ht="23" x14ac:dyDescent="0.35">
      <c r="C11" t="str">
        <f ca="1">_xlfn.CONCAT("category: [",VLOOKUP(C1,Table223[],16,FALSE),"],")</f>
        <v>category: ["Liturgia"],</v>
      </c>
      <c r="L11" s="48" t="str">
        <f ca="1">_xlfn.CONCAT("        ",C11)</f>
        <v xml:space="preserve">        category: ["Liturgia"],</v>
      </c>
    </row>
    <row r="12" spans="2:32" ht="23" x14ac:dyDescent="0.35">
      <c r="C12" t="str">
        <f ca="1">VLOOKUP(C1,Table223[],5,FALSE)</f>
        <v>Liturgia</v>
      </c>
      <c r="L12" s="48" t="str">
        <f ca="1">_xlfn.CONCAT("        catCanto: ","""",C12,"""",",   // Precatecumenado | Catecumenado | Liturgia | Eleccion")</f>
        <v xml:space="preserve">        catCanto: "Liturgia",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220</v>
      </c>
      <c r="L16" s="48" t="str">
        <f ca="1">_xlfn.CONCAT("        dbno: ","""",C16,"""",",")</f>
        <v xml:space="preserve">        dbno: "220",</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tedeum</v>
      </c>
      <c r="L19" s="48" t="str">
        <f ca="1">_xlfn.CONCAT("        audioSrc: ","""/audio/",C19,".mp3""",",")</f>
        <v xml:space="preserve">        audioSrc: "/audio/tedeum.mp3",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219</v>
      </c>
      <c r="C26" t="str">
        <f ca="1">VLOOKUP(B26,Table4[],13,FALSE)</f>
        <v>"/resucito/src/index.html?canto=santo1988"</v>
      </c>
      <c r="L26" s="48" t="str">
        <f ca="1">_xlfn.CONCAT("        ant: ",C26,",")</f>
        <v xml:space="preserve">        ant: "/resucito/src/index.html?canto=santo1988",</v>
      </c>
    </row>
    <row r="27" spans="2:40" ht="23" x14ac:dyDescent="0.35">
      <c r="B27">
        <f ca="1">+C1+1</f>
        <v>221</v>
      </c>
      <c r="C27" t="str">
        <f ca="1">VLOOKUP(B27,Table4[],13,FALSE)</f>
        <v>"/resucito/src/index.html?canto=comoelimpulsoquesientelaira"</v>
      </c>
      <c r="L27" s="48" t="str">
        <f ca="1">_xlfn.CONCAT("        sig: ",C27,",")</f>
        <v xml:space="preserve">        sig: "/resucito/src/index.html?canto=comoelimpulsoquesientelaira",</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1019</v>
      </c>
      <c r="D30" s="52" t="s">
        <v>1015</v>
      </c>
      <c r="E30" s="52"/>
      <c r="F30" s="53"/>
      <c r="G30" s="53"/>
      <c r="H30" s="52"/>
      <c r="I30" s="52"/>
      <c r="J30" s="54"/>
      <c r="K30" s="54"/>
      <c r="L30" s="55" t="str">
        <f t="shared" ref="L30:L31" si="0">IF(C30="","",_xlfn.CONCAT("            { line: ","""",C30,", ",M30:AN30,""", sC: ","""",B30,"""},"))</f>
        <v xml:space="preserve">            { line: "DICE EL SEÑOR A MI SEÑOR:, (Mi,,15)", sC: "ta as"},</v>
      </c>
      <c r="M30" s="56" t="str">
        <f t="shared" ref="M30:M34" si="1">IF(N30="","","(")</f>
        <v>(</v>
      </c>
      <c r="N30" s="57" t="str">
        <f t="shared" ref="N30:N68" si="2">IF(D30="","",D30)</f>
        <v>Mi</v>
      </c>
      <c r="O30" s="58" t="str">
        <f t="shared" ref="O30:O34" si="3">IF(N30="","",",")</f>
        <v>,</v>
      </c>
      <c r="P30" s="59" t="str">
        <f t="shared" ref="P30:P68" si="4">IF(E30="","",E30)</f>
        <v/>
      </c>
      <c r="Q30" s="60" t="str">
        <f t="shared" ref="Q30:Q34" si="5">IF(N30="","",",")</f>
        <v>,</v>
      </c>
      <c r="R30" s="61">
        <f t="shared" ref="R30:R34" si="6">IF(N30="","",15)</f>
        <v>15</v>
      </c>
      <c r="S30" s="56" t="str">
        <f t="shared" ref="S30:S34" si="7">IF(N30="","",")")</f>
        <v>)</v>
      </c>
      <c r="T30" s="62" t="str">
        <f t="shared" ref="T30:T34" si="8">IF(U30="","","(")</f>
        <v/>
      </c>
      <c r="U30" s="63" t="str">
        <f t="shared" ref="U30:U68" si="9">IF(F30="","",F30)</f>
        <v/>
      </c>
      <c r="V30" s="64" t="str">
        <f t="shared" ref="V30:V34" si="10">IF(U30="","",",")</f>
        <v/>
      </c>
      <c r="W30" s="65" t="str">
        <f t="shared" ref="W30:W68" si="11">IF(G30="","",G30)</f>
        <v/>
      </c>
      <c r="X30" s="64" t="str">
        <f t="shared" ref="X30:X34" si="12">IF(U30="","",",")</f>
        <v/>
      </c>
      <c r="Y30" s="64" t="str">
        <f t="shared" ref="Y30:Y34" si="13">IF(U30="","",250)</f>
        <v/>
      </c>
      <c r="Z30" s="56" t="str">
        <f t="shared" ref="Z30:Z34" si="14">IF(U30="","",")")</f>
        <v/>
      </c>
      <c r="AA30" s="66" t="str">
        <f t="shared" ref="AA30:AA34" si="15">IF(AB30="","","(")</f>
        <v/>
      </c>
      <c r="AB30" s="57" t="str">
        <f t="shared" ref="AB30:AB68" si="16">IF(H30="","",H30)</f>
        <v/>
      </c>
      <c r="AC30" s="67" t="str">
        <f t="shared" ref="AC30:AC34" si="17">IF(AB30="","",",")</f>
        <v/>
      </c>
      <c r="AD30" s="59" t="str">
        <f t="shared" ref="AD30:AD34" si="18">IF(I30="","",I30)</f>
        <v/>
      </c>
      <c r="AE30" s="68" t="str">
        <f t="shared" ref="AE30:AE34" si="19">IF(AB30="","",",")</f>
        <v/>
      </c>
      <c r="AF30" s="61" t="str">
        <f t="shared" ref="AF30:AF34" si="20">IF(AB30="","",350)</f>
        <v/>
      </c>
      <c r="AG30" s="61" t="str">
        <f t="shared" ref="AG30:AG34" si="21">IF(AB30="","",")")</f>
        <v/>
      </c>
      <c r="AH30" s="69" t="str">
        <f t="shared" ref="AH30:AH34" si="22">IF(AI30="","","(")</f>
        <v/>
      </c>
      <c r="AI30" s="70" t="str">
        <f t="shared" ref="AI30:AI68" si="23">IF(J30="","",J30)</f>
        <v/>
      </c>
      <c r="AJ30" s="64" t="str">
        <f t="shared" ref="AJ30:AJ34" si="24">IF(AI30="","",",")</f>
        <v/>
      </c>
      <c r="AK30" s="64" t="str">
        <f t="shared" ref="AK30:AK34" si="25">IF(K30="","",K30)</f>
        <v/>
      </c>
      <c r="AL30" s="64" t="str">
        <f t="shared" ref="AL30:AL34" si="26">IF(AI30="","",",")</f>
        <v/>
      </c>
      <c r="AM30" s="64" t="str">
        <f t="shared" ref="AM30:AM34" si="27">IF(AI30="","",450)</f>
        <v/>
      </c>
      <c r="AN30" s="64" t="str">
        <f t="shared" ref="AN30:AN34" si="28">IF(AI30="","",")")</f>
        <v/>
      </c>
    </row>
    <row r="31" spans="2:40" ht="24.5" thickTop="1" thickBot="1" x14ac:dyDescent="0.55000000000000004">
      <c r="B31" t="s">
        <v>1003</v>
      </c>
      <c r="C31" s="51" t="s">
        <v>1020</v>
      </c>
      <c r="D31" s="52" t="s">
        <v>1021</v>
      </c>
      <c r="E31" s="52"/>
      <c r="F31" s="53"/>
      <c r="G31" s="53"/>
      <c r="H31" s="52"/>
      <c r="I31" s="52"/>
      <c r="J31" s="54"/>
      <c r="K31" s="54"/>
      <c r="L31" s="55" t="str">
        <f t="shared" si="0"/>
        <v xml:space="preserve">            { line: "«SIÉNTATE A MI DERECHA,, (Sol#,,15)", sC: "as"},</v>
      </c>
      <c r="M31" s="56" t="str">
        <f t="shared" si="1"/>
        <v>(</v>
      </c>
      <c r="N31" s="57" t="str">
        <f t="shared" si="2"/>
        <v>Sol#</v>
      </c>
      <c r="O31" s="58" t="str">
        <f t="shared" si="3"/>
        <v>,</v>
      </c>
      <c r="P31" s="59" t="str">
        <f t="shared" si="4"/>
        <v/>
      </c>
      <c r="Q31" s="60" t="str">
        <f t="shared" si="5"/>
        <v>,</v>
      </c>
      <c r="R31" s="61">
        <f t="shared" si="6"/>
        <v>15</v>
      </c>
      <c r="S31" s="56" t="str">
        <f t="shared" si="7"/>
        <v>)</v>
      </c>
      <c r="T31" s="62" t="str">
        <f t="shared" si="8"/>
        <v/>
      </c>
      <c r="U31" s="63" t="str">
        <f t="shared" si="9"/>
        <v/>
      </c>
      <c r="V31" s="64" t="str">
        <f t="shared" si="10"/>
        <v/>
      </c>
      <c r="W31" s="65" t="str">
        <f t="shared" si="11"/>
        <v/>
      </c>
      <c r="X31" s="64" t="str">
        <f t="shared" si="12"/>
        <v/>
      </c>
      <c r="Y31" s="64" t="str">
        <f t="shared" si="13"/>
        <v/>
      </c>
      <c r="Z31" s="56" t="str">
        <f t="shared" si="14"/>
        <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B32" t="s">
        <v>1003</v>
      </c>
      <c r="C32" s="51" t="s">
        <v>1022</v>
      </c>
      <c r="D32" s="52" t="s">
        <v>1017</v>
      </c>
      <c r="E32" s="52"/>
      <c r="F32" s="53"/>
      <c r="G32" s="53"/>
      <c r="H32" s="52"/>
      <c r="I32" s="52"/>
      <c r="J32" s="54"/>
      <c r="K32" s="54"/>
      <c r="L32" s="55" t="str">
        <f>IF(C32="","",_xlfn.CONCAT("            { line: ","""",C32,", ",M32:AN32,""", sC: ","""",B32,"""},"))</f>
        <v xml:space="preserve">            { line: "HASTA QUE PONGA A TUS ENEMIGOS, (La,,15)", sC: "as"},</v>
      </c>
      <c r="M32" s="56" t="str">
        <f t="shared" si="1"/>
        <v>(</v>
      </c>
      <c r="N32" s="57" t="str">
        <f t="shared" si="2"/>
        <v>La</v>
      </c>
      <c r="O32" s="58" t="str">
        <f t="shared" si="3"/>
        <v>,</v>
      </c>
      <c r="P32" s="59" t="str">
        <f t="shared" si="4"/>
        <v/>
      </c>
      <c r="Q32" s="60" t="str">
        <f t="shared" si="5"/>
        <v>,</v>
      </c>
      <c r="R32" s="61">
        <f t="shared" si="6"/>
        <v>15</v>
      </c>
      <c r="S32" s="56" t="str">
        <f t="shared" si="7"/>
        <v>)</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2:40" ht="24.5" thickTop="1" thickBot="1" x14ac:dyDescent="0.55000000000000004">
      <c r="B33" t="s">
        <v>1003</v>
      </c>
      <c r="C33" s="51" t="s">
        <v>1023</v>
      </c>
      <c r="D33" s="52" t="s">
        <v>1015</v>
      </c>
      <c r="E33" s="52"/>
      <c r="F33" s="53"/>
      <c r="G33" s="53"/>
      <c r="H33" s="52"/>
      <c r="I33" s="52"/>
      <c r="J33" s="54"/>
      <c r="K33" s="54"/>
      <c r="L33" s="55" t="str">
        <f>IF(C33="","",_xlfn.CONCAT("            { line: ","""",C33,", ",M33:AN33,""", sC: ","""",B33,"""},"))</f>
        <v xml:space="preserve">            { line: "COMO ESCABEL DE TUS PIES;, (Mi,,15)", sC: "as"},</v>
      </c>
      <c r="M33" s="56" t="str">
        <f t="shared" si="1"/>
        <v>(</v>
      </c>
      <c r="N33" s="57" t="str">
        <f t="shared" si="2"/>
        <v>Mi</v>
      </c>
      <c r="O33" s="58" t="str">
        <f t="shared" si="3"/>
        <v>,</v>
      </c>
      <c r="P33" s="59" t="str">
        <f t="shared" si="4"/>
        <v/>
      </c>
      <c r="Q33" s="60" t="str">
        <f t="shared" si="5"/>
        <v>,</v>
      </c>
      <c r="R33" s="61">
        <f t="shared" si="6"/>
        <v>15</v>
      </c>
      <c r="S33" s="56" t="str">
        <f t="shared" si="7"/>
        <v>)</v>
      </c>
      <c r="T33" s="62" t="str">
        <f t="shared" si="8"/>
        <v/>
      </c>
      <c r="U33" s="63" t="str">
        <f t="shared" si="9"/>
        <v/>
      </c>
      <c r="V33" s="64" t="str">
        <f t="shared" si="10"/>
        <v/>
      </c>
      <c r="W33" s="65" t="str">
        <f t="shared" si="11"/>
        <v/>
      </c>
      <c r="X33" s="64" t="str">
        <f t="shared" si="12"/>
        <v/>
      </c>
      <c r="Y33" s="64" t="str">
        <f t="shared" si="13"/>
        <v/>
      </c>
      <c r="Z33" s="56" t="str">
        <f t="shared" si="14"/>
        <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2:40" ht="24.5" thickTop="1" thickBot="1" x14ac:dyDescent="0.55000000000000004">
      <c r="B34" t="s">
        <v>1003</v>
      </c>
      <c r="C34" s="51" t="s">
        <v>1024</v>
      </c>
      <c r="D34" s="52" t="s">
        <v>988</v>
      </c>
      <c r="E34" s="52">
        <v>7</v>
      </c>
      <c r="F34" s="53" t="s">
        <v>1015</v>
      </c>
      <c r="G34" s="53"/>
      <c r="H34" s="52"/>
      <c r="I34" s="52"/>
      <c r="J34" s="54"/>
      <c r="K34" s="54"/>
      <c r="L34" s="55" t="str">
        <f t="shared" ref="L34:L45" si="29">IF(C34="","",_xlfn.CONCAT("            { line: ","""",C34,", ",M34:AN34,""", sC: ","""",B34,"""},"))</f>
        <v xml:space="preserve">            { line: "DEBAJO DE TUS PIES,, (Si,7,15)(Mi,,250)", sC: "as"},</v>
      </c>
      <c r="M34" s="56" t="str">
        <f t="shared" si="1"/>
        <v>(</v>
      </c>
      <c r="N34" s="57" t="str">
        <f t="shared" si="2"/>
        <v>Si</v>
      </c>
      <c r="O34" s="58" t="str">
        <f t="shared" si="3"/>
        <v>,</v>
      </c>
      <c r="P34" s="59">
        <f t="shared" si="4"/>
        <v>7</v>
      </c>
      <c r="Q34" s="60" t="str">
        <f t="shared" si="5"/>
        <v>,</v>
      </c>
      <c r="R34" s="61">
        <f t="shared" si="6"/>
        <v>15</v>
      </c>
      <c r="S34" s="56" t="str">
        <f t="shared" si="7"/>
        <v>)</v>
      </c>
      <c r="T34" s="62" t="str">
        <f t="shared" si="8"/>
        <v>(</v>
      </c>
      <c r="U34" s="63" t="str">
        <f t="shared" si="9"/>
        <v>Mi</v>
      </c>
      <c r="V34" s="64" t="str">
        <f t="shared" si="10"/>
        <v>,</v>
      </c>
      <c r="W34" s="65" t="str">
        <f t="shared" si="11"/>
        <v/>
      </c>
      <c r="X34" s="64" t="str">
        <f t="shared" si="12"/>
        <v>,</v>
      </c>
      <c r="Y34" s="64">
        <f t="shared" si="13"/>
        <v>250</v>
      </c>
      <c r="Z34" s="56" t="str">
        <f t="shared" si="14"/>
        <v>)</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2:40" ht="24.5" thickTop="1" thickBot="1" x14ac:dyDescent="0.55000000000000004">
      <c r="B35" t="s">
        <v>1003</v>
      </c>
      <c r="C35" s="51" t="s">
        <v>1025</v>
      </c>
      <c r="D35" s="52" t="s">
        <v>988</v>
      </c>
      <c r="E35" s="52">
        <v>7</v>
      </c>
      <c r="F35" s="53" t="s">
        <v>1015</v>
      </c>
      <c r="G35" s="53"/>
      <c r="H35" s="52"/>
      <c r="I35" s="52"/>
      <c r="J35" s="54"/>
      <c r="K35" s="54"/>
      <c r="L35" s="55" t="str">
        <f t="shared" si="29"/>
        <v xml:space="preserve">            { line: "DEBAJO DE TUS PIES»., (Si,7,15)(Mi,,250)", sC: "as"},</v>
      </c>
      <c r="M35" s="56" t="str">
        <f>IF(N35="","","(")</f>
        <v>(</v>
      </c>
      <c r="N35" s="57" t="str">
        <f>IF(D35="","",D35)</f>
        <v>Si</v>
      </c>
      <c r="O35" s="58" t="str">
        <f>IF(N35="","",",")</f>
        <v>,</v>
      </c>
      <c r="P35" s="59">
        <f>IF(E35="","",E35)</f>
        <v>7</v>
      </c>
      <c r="Q35" s="60" t="str">
        <f>IF(N35="","",",")</f>
        <v>,</v>
      </c>
      <c r="R35" s="61">
        <f>IF(N35="","",15)</f>
        <v>15</v>
      </c>
      <c r="S35" s="56" t="str">
        <f>IF(N35="","",")")</f>
        <v>)</v>
      </c>
      <c r="T35" s="62" t="str">
        <f>IF(U35="","","(")</f>
        <v>(</v>
      </c>
      <c r="U35" s="63" t="str">
        <f>IF(F35="","",F35)</f>
        <v>Mi</v>
      </c>
      <c r="V35" s="64" t="str">
        <f>IF(U35="","",",")</f>
        <v>,</v>
      </c>
      <c r="W35" s="65" t="str">
        <f>IF(G35="","",G35)</f>
        <v/>
      </c>
      <c r="X35" s="64" t="str">
        <f>IF(U35="","",",")</f>
        <v>,</v>
      </c>
      <c r="Y35" s="64">
        <f>IF(U35="","",250)</f>
        <v>250</v>
      </c>
      <c r="Z35" s="56" t="str">
        <f>IF(U35="","",")")</f>
        <v>)</v>
      </c>
      <c r="AA35" s="66" t="str">
        <f>IF(AB35="","","(")</f>
        <v/>
      </c>
      <c r="AB35" s="57" t="str">
        <f>IF(H35="","",H35)</f>
        <v/>
      </c>
      <c r="AC35" s="67" t="str">
        <f>IF(AB35="","",",")</f>
        <v/>
      </c>
      <c r="AD35" s="59" t="str">
        <f>IF(I35="","",I35)</f>
        <v/>
      </c>
      <c r="AE35" s="68" t="str">
        <f>IF(AB35="","",",")</f>
        <v/>
      </c>
      <c r="AF35" s="61" t="str">
        <f>IF(AB35="","",350)</f>
        <v/>
      </c>
      <c r="AG35" s="61" t="str">
        <f>IF(AB35="","",")")</f>
        <v/>
      </c>
      <c r="AH35" s="69" t="str">
        <f>IF(AI35="","","(")</f>
        <v/>
      </c>
      <c r="AI35" s="70" t="str">
        <f>IF(J35="","",J35)</f>
        <v/>
      </c>
      <c r="AJ35" s="64" t="str">
        <f>IF(AI35="","",",")</f>
        <v/>
      </c>
      <c r="AK35" s="64" t="str">
        <f>IF(K35="","",K35)</f>
        <v/>
      </c>
      <c r="AL35" s="64" t="str">
        <f>IF(AI35="","",",")</f>
        <v/>
      </c>
      <c r="AM35" s="64" t="str">
        <f>IF(AI35="","",450)</f>
        <v/>
      </c>
      <c r="AN35" s="64" t="str">
        <f>IF(AI35="","",")")</f>
        <v/>
      </c>
    </row>
    <row r="36" spans="2:40" ht="26.5" thickTop="1" thickBot="1" x14ac:dyDescent="0.55000000000000004">
      <c r="C36" s="73"/>
      <c r="D36" s="74"/>
      <c r="E36" s="74"/>
      <c r="F36" s="74"/>
      <c r="G36" s="74"/>
      <c r="H36" s="74"/>
      <c r="I36" s="74"/>
      <c r="J36" s="74"/>
      <c r="K36" s="74"/>
      <c r="L36" s="75" t="s">
        <v>997</v>
      </c>
      <c r="M36" s="56"/>
      <c r="N36" s="57"/>
      <c r="O36" s="58"/>
      <c r="P36" s="59"/>
      <c r="Q36" s="60"/>
      <c r="R36" s="61"/>
      <c r="S36" s="56"/>
      <c r="T36" s="62"/>
      <c r="U36" s="63"/>
      <c r="V36" s="64"/>
      <c r="W36" s="65"/>
      <c r="X36" s="64"/>
      <c r="Y36" s="64"/>
      <c r="Z36" s="56"/>
      <c r="AA36" s="66"/>
      <c r="AB36" s="57"/>
      <c r="AC36" s="67"/>
      <c r="AD36" s="59"/>
      <c r="AE36" s="68"/>
      <c r="AF36" s="61"/>
      <c r="AG36" s="61"/>
      <c r="AH36" s="69"/>
      <c r="AI36" s="70"/>
      <c r="AJ36" s="64"/>
      <c r="AK36" s="64"/>
      <c r="AL36" s="64"/>
      <c r="AM36" s="64"/>
      <c r="AN36" s="64"/>
    </row>
    <row r="37" spans="2:40" ht="24.5" thickTop="1" thickBot="1" x14ac:dyDescent="0.55000000000000004">
      <c r="B37" t="s">
        <v>1018</v>
      </c>
      <c r="C37" s="51" t="s">
        <v>1026</v>
      </c>
      <c r="D37" s="52" t="s">
        <v>1027</v>
      </c>
      <c r="E37" s="52" t="s">
        <v>1016</v>
      </c>
      <c r="F37" s="53" t="s">
        <v>1021</v>
      </c>
      <c r="G37" s="53"/>
      <c r="H37" s="52"/>
      <c r="I37" s="52"/>
      <c r="J37" s="54"/>
      <c r="K37" s="54"/>
      <c r="L37" s="55" t="str">
        <f t="shared" si="29"/>
        <v xml:space="preserve">            { line: "El cetro de tu poder, (Do#,m,15)(Sol#,,250)", sC: "tc"},</v>
      </c>
      <c r="M37" s="56" t="str">
        <f>IF(N37="","","(")</f>
        <v>(</v>
      </c>
      <c r="N37" s="57" t="str">
        <f>IF(D37="","",D37)</f>
        <v>Do#</v>
      </c>
      <c r="O37" s="58" t="str">
        <f>IF(N37="","",",")</f>
        <v>,</v>
      </c>
      <c r="P37" s="59" t="str">
        <f>IF(E37="","",E37)</f>
        <v>m</v>
      </c>
      <c r="Q37" s="60" t="str">
        <f>IF(N37="","",",")</f>
        <v>,</v>
      </c>
      <c r="R37" s="61">
        <f>IF(N37="","",15)</f>
        <v>15</v>
      </c>
      <c r="S37" s="56" t="str">
        <f>IF(N37="","",")")</f>
        <v>)</v>
      </c>
      <c r="T37" s="62" t="str">
        <f>IF(U37="","","(")</f>
        <v>(</v>
      </c>
      <c r="U37" s="63" t="str">
        <f>IF(F37="","",F37)</f>
        <v>Sol#</v>
      </c>
      <c r="V37" s="64" t="str">
        <f>IF(U37="","",",")</f>
        <v>,</v>
      </c>
      <c r="W37" s="65" t="str">
        <f>IF(G37="","",G37)</f>
        <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2:40" ht="24.5" thickTop="1" thickBot="1" x14ac:dyDescent="0.55000000000000004">
      <c r="C38" s="51" t="s">
        <v>1028</v>
      </c>
      <c r="D38" s="52" t="s">
        <v>988</v>
      </c>
      <c r="E38" s="52"/>
      <c r="F38" s="53" t="s">
        <v>1021</v>
      </c>
      <c r="G38" s="53"/>
      <c r="H38" s="52"/>
      <c r="I38" s="52"/>
      <c r="J38" s="54"/>
      <c r="K38" s="54"/>
      <c r="L38" s="55" t="str">
        <f t="shared" si="29"/>
        <v xml:space="preserve">            { line: "extiende el Señor desde Sión:, (Si,,15)(Sol#,,250)", sC: ""},</v>
      </c>
      <c r="M38" s="56" t="str">
        <f>IF(N38="","","(")</f>
        <v>(</v>
      </c>
      <c r="N38" s="57" t="str">
        <f>IF(D38="","",D38)</f>
        <v>Si</v>
      </c>
      <c r="O38" s="58" t="str">
        <f>IF(N38="","",",")</f>
        <v>,</v>
      </c>
      <c r="P38" s="59" t="str">
        <f>IF(E38="","",E38)</f>
        <v/>
      </c>
      <c r="Q38" s="60" t="str">
        <f>IF(N38="","",",")</f>
        <v>,</v>
      </c>
      <c r="R38" s="61">
        <f>IF(N38="","",15)</f>
        <v>15</v>
      </c>
      <c r="S38" s="56" t="str">
        <f>IF(N38="","",")")</f>
        <v>)</v>
      </c>
      <c r="T38" s="62" t="str">
        <f>IF(U38="","","(")</f>
        <v>(</v>
      </c>
      <c r="U38" s="63" t="str">
        <f>IF(F38="","",F38)</f>
        <v>Sol#</v>
      </c>
      <c r="V38" s="64" t="str">
        <f>IF(U38="","",",")</f>
        <v>,</v>
      </c>
      <c r="W38" s="65" t="str">
        <f>IF(G38="","",G38)</f>
        <v/>
      </c>
      <c r="X38" s="64" t="str">
        <f>IF(U38="","",",")</f>
        <v>,</v>
      </c>
      <c r="Y38" s="64">
        <f>IF(U38="","",250)</f>
        <v>250</v>
      </c>
      <c r="Z38" s="56" t="str">
        <f>IF(U38="","",")")</f>
        <v>)</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2:40" ht="24.5" thickTop="1" thickBot="1" x14ac:dyDescent="0.55000000000000004">
      <c r="C39" s="51" t="s">
        <v>1029</v>
      </c>
      <c r="D39" s="52" t="s">
        <v>1017</v>
      </c>
      <c r="E39" s="52"/>
      <c r="F39" s="53" t="s">
        <v>1015</v>
      </c>
      <c r="G39" s="53"/>
      <c r="H39" s="52"/>
      <c r="I39" s="52"/>
      <c r="J39" s="54"/>
      <c r="K39" s="54"/>
      <c r="L39" s="55" t="str">
        <f t="shared" si="29"/>
        <v xml:space="preserve">            { line: "¡domina en medio de tus enemigos,, (La,,15)(Mi,,250)", sC: ""},</v>
      </c>
      <c r="M39" s="56" t="str">
        <f>IF(N39="","","(")</f>
        <v>(</v>
      </c>
      <c r="N39" s="57" t="str">
        <f>IF(D39="","",D39)</f>
        <v>La</v>
      </c>
      <c r="O39" s="58" t="str">
        <f>IF(N39="","",",")</f>
        <v>,</v>
      </c>
      <c r="P39" s="59" t="str">
        <f>IF(E39="","",E39)</f>
        <v/>
      </c>
      <c r="Q39" s="60" t="str">
        <f>IF(N39="","",",")</f>
        <v>,</v>
      </c>
      <c r="R39" s="61">
        <f>IF(N39="","",15)</f>
        <v>15</v>
      </c>
      <c r="S39" s="56" t="str">
        <f>IF(N39="","",")")</f>
        <v>)</v>
      </c>
      <c r="T39" s="62" t="str">
        <f>IF(U39="","","(")</f>
        <v>(</v>
      </c>
      <c r="U39" s="63" t="str">
        <f>IF(F39="","",F39)</f>
        <v>Mi</v>
      </c>
      <c r="V39" s="64" t="str">
        <f>IF(U39="","",",")</f>
        <v>,</v>
      </c>
      <c r="W39" s="65" t="str">
        <f>IF(G39="","",G39)</f>
        <v/>
      </c>
      <c r="X39" s="64" t="str">
        <f>IF(U39="","",",")</f>
        <v>,</v>
      </c>
      <c r="Y39" s="64">
        <f>IF(U39="","",250)</f>
        <v>250</v>
      </c>
      <c r="Z39" s="56" t="str">
        <f>IF(U39="","",")")</f>
        <v>)</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2:40" ht="24.5" thickTop="1" thickBot="1" x14ac:dyDescent="0.55000000000000004">
      <c r="C40" s="51" t="s">
        <v>1030</v>
      </c>
      <c r="D40" s="52" t="s">
        <v>988</v>
      </c>
      <c r="E40" s="52">
        <v>7</v>
      </c>
      <c r="F40" s="53" t="s">
        <v>1015</v>
      </c>
      <c r="G40" s="53"/>
      <c r="H40" s="52"/>
      <c r="I40" s="52"/>
      <c r="J40" s="54"/>
      <c r="K40" s="54"/>
      <c r="L40" s="55" t="str">
        <f t="shared" si="29"/>
        <v xml:space="preserve">            { line: "domina en medio de tus enemigos!, (Si,7,15)(Mi,,250)", sC: ""},</v>
      </c>
      <c r="M40" s="56" t="str">
        <f>IF(N40="","","(")</f>
        <v>(</v>
      </c>
      <c r="N40" s="57" t="str">
        <f>IF(D40="","",D40)</f>
        <v>Si</v>
      </c>
      <c r="O40" s="58" t="str">
        <f>IF(N40="","",",")</f>
        <v>,</v>
      </c>
      <c r="P40" s="59">
        <f>IF(E40="","",E40)</f>
        <v>7</v>
      </c>
      <c r="Q40" s="60" t="str">
        <f>IF(N40="","",",")</f>
        <v>,</v>
      </c>
      <c r="R40" s="61">
        <f>IF(N40="","",15)</f>
        <v>15</v>
      </c>
      <c r="S40" s="56" t="str">
        <f>IF(N40="","",")")</f>
        <v>)</v>
      </c>
      <c r="T40" s="62" t="str">
        <f>IF(U40="","","(")</f>
        <v>(</v>
      </c>
      <c r="U40" s="63" t="str">
        <f>IF(F40="","",F40)</f>
        <v>Mi</v>
      </c>
      <c r="V40" s="64" t="str">
        <f>IF(U40="","",",")</f>
        <v>,</v>
      </c>
      <c r="W40" s="65" t="str">
        <f>IF(G40="","",G40)</f>
        <v/>
      </c>
      <c r="X40" s="64" t="str">
        <f>IF(U40="","",",")</f>
        <v>,</v>
      </c>
      <c r="Y40" s="64">
        <f>IF(U40="","",250)</f>
        <v>250</v>
      </c>
      <c r="Z40" s="56" t="str">
        <f>IF(U40="","",")")</f>
        <v>)</v>
      </c>
      <c r="AA40" s="66" t="str">
        <f>IF(AB40="","","(")</f>
        <v/>
      </c>
      <c r="AB40" s="57" t="str">
        <f>IF(H40="","",H40)</f>
        <v/>
      </c>
      <c r="AC40" s="67" t="str">
        <f>IF(AB40="","",",")</f>
        <v/>
      </c>
      <c r="AD40" s="59" t="str">
        <f>IF(I40="","",I40)</f>
        <v/>
      </c>
      <c r="AE40" s="68" t="str">
        <f>IF(AB40="","",",")</f>
        <v/>
      </c>
      <c r="AF40" s="61" t="str">
        <f>IF(AB40="","",350)</f>
        <v/>
      </c>
      <c r="AG40" s="61" t="str">
        <f>IF(AB40="","",")")</f>
        <v/>
      </c>
      <c r="AH40" s="69" t="str">
        <f>IF(AI40="","","(")</f>
        <v/>
      </c>
      <c r="AI40" s="70" t="str">
        <f>IF(J40="","",J40)</f>
        <v/>
      </c>
      <c r="AJ40" s="64" t="str">
        <f>IF(AI40="","",",")</f>
        <v/>
      </c>
      <c r="AK40" s="64" t="str">
        <f>IF(K40="","",K40)</f>
        <v/>
      </c>
      <c r="AL40" s="64" t="str">
        <f>IF(AI40="","",",")</f>
        <v/>
      </c>
      <c r="AM40" s="64" t="str">
        <f>IF(AI40="","",450)</f>
        <v/>
      </c>
      <c r="AN40" s="64" t="str">
        <f>IF(AI40="","",")")</f>
        <v/>
      </c>
    </row>
    <row r="41" spans="2:40" ht="26.5" thickTop="1" thickBot="1" x14ac:dyDescent="0.55000000000000004">
      <c r="C41" s="73"/>
      <c r="D41" s="74"/>
      <c r="E41" s="74"/>
      <c r="F41" s="74"/>
      <c r="G41" s="74"/>
      <c r="H41" s="74"/>
      <c r="I41" s="74"/>
      <c r="J41" s="74"/>
      <c r="K41" s="74"/>
      <c r="L41" s="75" t="s">
        <v>997</v>
      </c>
      <c r="M41" s="56"/>
      <c r="N41" s="57"/>
      <c r="O41" s="58"/>
      <c r="P41" s="59"/>
      <c r="Q41" s="60"/>
      <c r="R41" s="61"/>
      <c r="S41" s="56"/>
      <c r="T41" s="62"/>
      <c r="U41" s="63"/>
      <c r="V41" s="64"/>
      <c r="W41" s="65"/>
      <c r="X41" s="64"/>
      <c r="Y41" s="64"/>
      <c r="Z41" s="56"/>
      <c r="AA41" s="66"/>
      <c r="AB41" s="57"/>
      <c r="AC41" s="67"/>
      <c r="AD41" s="59"/>
      <c r="AE41" s="68"/>
      <c r="AF41" s="61"/>
      <c r="AG41" s="61"/>
      <c r="AH41" s="69"/>
      <c r="AI41" s="70"/>
      <c r="AJ41" s="64"/>
      <c r="AK41" s="64"/>
      <c r="AL41" s="64"/>
      <c r="AM41" s="64"/>
      <c r="AN41" s="64"/>
    </row>
    <row r="42" spans="2:40" ht="24.5" thickTop="1" thickBot="1" x14ac:dyDescent="0.55000000000000004">
      <c r="C42" s="51" t="s">
        <v>1031</v>
      </c>
      <c r="D42" s="52" t="s">
        <v>1027</v>
      </c>
      <c r="E42" s="52" t="s">
        <v>1016</v>
      </c>
      <c r="F42" s="53" t="s">
        <v>1021</v>
      </c>
      <c r="G42" s="53"/>
      <c r="H42" s="52"/>
      <c r="I42" s="52"/>
      <c r="J42" s="54"/>
      <c r="K42" s="54"/>
      <c r="L42" s="55" t="str">
        <f t="shared" si="29"/>
        <v xml:space="preserve">            { line: "«Desde el seno de la aurora, (Do#,m,15)(Sol#,,250)", sC: ""},</v>
      </c>
      <c r="M42" s="56" t="str">
        <f t="shared" ref="M42:M45" si="30">IF(N42="","","(")</f>
        <v>(</v>
      </c>
      <c r="N42" s="57" t="str">
        <f t="shared" ref="N42:N45" si="31">IF(D42="","",D42)</f>
        <v>Do#</v>
      </c>
      <c r="O42" s="58" t="str">
        <f t="shared" ref="O42:O45" si="32">IF(N42="","",",")</f>
        <v>,</v>
      </c>
      <c r="P42" s="59" t="str">
        <f t="shared" ref="P42:P45" si="33">IF(E42="","",E42)</f>
        <v>m</v>
      </c>
      <c r="Q42" s="60" t="str">
        <f t="shared" ref="Q42:Q45" si="34">IF(N42="","",",")</f>
        <v>,</v>
      </c>
      <c r="R42" s="61">
        <f t="shared" ref="R42:R45" si="35">IF(N42="","",15)</f>
        <v>15</v>
      </c>
      <c r="S42" s="56" t="str">
        <f t="shared" ref="S42:S45" si="36">IF(N42="","",")")</f>
        <v>)</v>
      </c>
      <c r="T42" s="62" t="str">
        <f t="shared" ref="T42:T45" si="37">IF(U42="","","(")</f>
        <v>(</v>
      </c>
      <c r="U42" s="63" t="str">
        <f t="shared" ref="U42:U45" si="38">IF(F42="","",F42)</f>
        <v>Sol#</v>
      </c>
      <c r="V42" s="64" t="str">
        <f t="shared" ref="V42:V45" si="39">IF(U42="","",",")</f>
        <v>,</v>
      </c>
      <c r="W42" s="65" t="str">
        <f t="shared" ref="W42:W45" si="40">IF(G42="","",G42)</f>
        <v/>
      </c>
      <c r="X42" s="64" t="str">
        <f t="shared" ref="X42:X45" si="41">IF(U42="","",",")</f>
        <v>,</v>
      </c>
      <c r="Y42" s="64">
        <f t="shared" ref="Y42:Y45" si="42">IF(U42="","",250)</f>
        <v>250</v>
      </c>
      <c r="Z42" s="56" t="str">
        <f t="shared" ref="Z42:Z45" si="43">IF(U42="","",")")</f>
        <v>)</v>
      </c>
      <c r="AA42" s="66" t="str">
        <f t="shared" ref="AA42:AA45" si="44">IF(AB42="","","(")</f>
        <v/>
      </c>
      <c r="AB42" s="57" t="str">
        <f t="shared" ref="AB42:AB45" si="45">IF(H42="","",H42)</f>
        <v/>
      </c>
      <c r="AC42" s="67" t="str">
        <f t="shared" ref="AC42:AC45" si="46">IF(AB42="","",",")</f>
        <v/>
      </c>
      <c r="AD42" s="59" t="str">
        <f t="shared" ref="AD42:AD45" si="47">IF(I42="","",I42)</f>
        <v/>
      </c>
      <c r="AE42" s="68" t="str">
        <f t="shared" ref="AE42:AE45" si="48">IF(AB42="","",",")</f>
        <v/>
      </c>
      <c r="AF42" s="61" t="str">
        <f t="shared" ref="AF42:AF45" si="49">IF(AB42="","",350)</f>
        <v/>
      </c>
      <c r="AG42" s="61" t="str">
        <f t="shared" ref="AG42:AG45" si="50">IF(AB42="","",")")</f>
        <v/>
      </c>
      <c r="AH42" s="69" t="str">
        <f t="shared" ref="AH42:AH45" si="51">IF(AI42="","","(")</f>
        <v/>
      </c>
      <c r="AI42" s="70" t="str">
        <f t="shared" ref="AI42:AI45" si="52">IF(J42="","",J42)</f>
        <v/>
      </c>
      <c r="AJ42" s="64" t="str">
        <f t="shared" ref="AJ42:AJ45" si="53">IF(AI42="","",",")</f>
        <v/>
      </c>
      <c r="AK42" s="64" t="str">
        <f t="shared" ref="AK42:AK45" si="54">IF(K42="","",K42)</f>
        <v/>
      </c>
      <c r="AL42" s="64" t="str">
        <f t="shared" ref="AL42:AL45" si="55">IF(AI42="","",",")</f>
        <v/>
      </c>
      <c r="AM42" s="64" t="str">
        <f t="shared" ref="AM42:AM45" si="56">IF(AI42="","",450)</f>
        <v/>
      </c>
      <c r="AN42" s="64" t="str">
        <f t="shared" ref="AN42:AN45" si="57">IF(AI42="","",")")</f>
        <v/>
      </c>
    </row>
    <row r="43" spans="2:40" ht="24.5" thickTop="1" thickBot="1" x14ac:dyDescent="0.55000000000000004">
      <c r="C43" s="51" t="s">
        <v>1032</v>
      </c>
      <c r="D43" s="52" t="s">
        <v>988</v>
      </c>
      <c r="E43" s="52"/>
      <c r="F43" s="53" t="s">
        <v>1021</v>
      </c>
      <c r="G43" s="53"/>
      <c r="H43" s="52"/>
      <c r="I43" s="52"/>
      <c r="J43" s="54"/>
      <c r="K43" s="54"/>
      <c r="L43" s="55" t="str">
        <f t="shared" si="29"/>
        <v xml:space="preserve">            { line: "como rocío yo te he engendrado;, (Si,,15)(Sol#,,250)", sC: ""},</v>
      </c>
      <c r="M43" s="56" t="str">
        <f t="shared" si="30"/>
        <v>(</v>
      </c>
      <c r="N43" s="57" t="str">
        <f t="shared" si="31"/>
        <v>Si</v>
      </c>
      <c r="O43" s="58" t="str">
        <f t="shared" si="32"/>
        <v>,</v>
      </c>
      <c r="P43" s="59" t="str">
        <f t="shared" si="33"/>
        <v/>
      </c>
      <c r="Q43" s="60" t="str">
        <f t="shared" si="34"/>
        <v>,</v>
      </c>
      <c r="R43" s="61">
        <f t="shared" si="35"/>
        <v>15</v>
      </c>
      <c r="S43" s="56" t="str">
        <f t="shared" si="36"/>
        <v>)</v>
      </c>
      <c r="T43" s="62" t="str">
        <f t="shared" si="37"/>
        <v>(</v>
      </c>
      <c r="U43" s="63" t="str">
        <f t="shared" si="38"/>
        <v>Sol#</v>
      </c>
      <c r="V43" s="64" t="str">
        <f t="shared" si="39"/>
        <v>,</v>
      </c>
      <c r="W43" s="65" t="str">
        <f t="shared" si="40"/>
        <v/>
      </c>
      <c r="X43" s="64" t="str">
        <f t="shared" si="41"/>
        <v>,</v>
      </c>
      <c r="Y43" s="64">
        <f t="shared" si="42"/>
        <v>250</v>
      </c>
      <c r="Z43" s="56" t="str">
        <f t="shared" si="43"/>
        <v>)</v>
      </c>
      <c r="AA43" s="66" t="str">
        <f t="shared" si="44"/>
        <v/>
      </c>
      <c r="AB43" s="57" t="str">
        <f t="shared" si="45"/>
        <v/>
      </c>
      <c r="AC43" s="67" t="str">
        <f t="shared" si="46"/>
        <v/>
      </c>
      <c r="AD43" s="59" t="str">
        <f t="shared" si="47"/>
        <v/>
      </c>
      <c r="AE43" s="68" t="str">
        <f t="shared" si="48"/>
        <v/>
      </c>
      <c r="AF43" s="61" t="str">
        <f t="shared" si="49"/>
        <v/>
      </c>
      <c r="AG43" s="61" t="str">
        <f t="shared" si="50"/>
        <v/>
      </c>
      <c r="AH43" s="69" t="str">
        <f t="shared" si="51"/>
        <v/>
      </c>
      <c r="AI43" s="70" t="str">
        <f t="shared" si="52"/>
        <v/>
      </c>
      <c r="AJ43" s="64" t="str">
        <f t="shared" si="53"/>
        <v/>
      </c>
      <c r="AK43" s="64" t="str">
        <f t="shared" si="54"/>
        <v/>
      </c>
      <c r="AL43" s="64" t="str">
        <f t="shared" si="55"/>
        <v/>
      </c>
      <c r="AM43" s="64" t="str">
        <f t="shared" si="56"/>
        <v/>
      </c>
      <c r="AN43" s="64" t="str">
        <f t="shared" si="57"/>
        <v/>
      </c>
    </row>
    <row r="44" spans="2:40" ht="24.5" thickTop="1" thickBot="1" x14ac:dyDescent="0.55000000000000004">
      <c r="C44" s="51" t="s">
        <v>1033</v>
      </c>
      <c r="D44" s="52" t="s">
        <v>1017</v>
      </c>
      <c r="E44" s="52"/>
      <c r="F44" s="53" t="s">
        <v>1015</v>
      </c>
      <c r="G44" s="53"/>
      <c r="H44" s="52"/>
      <c r="I44" s="52"/>
      <c r="J44" s="54"/>
      <c r="K44" s="54"/>
      <c r="L44" s="55" t="str">
        <f t="shared" si="29"/>
        <v xml:space="preserve">            { line: "desde antes de la aurora, (La,,15)(Mi,,250)", sC: ""},</v>
      </c>
      <c r="M44" s="56" t="str">
        <f t="shared" si="30"/>
        <v>(</v>
      </c>
      <c r="N44" s="57" t="str">
        <f t="shared" si="31"/>
        <v>La</v>
      </c>
      <c r="O44" s="58" t="str">
        <f t="shared" si="32"/>
        <v>,</v>
      </c>
      <c r="P44" s="59" t="str">
        <f t="shared" si="33"/>
        <v/>
      </c>
      <c r="Q44" s="60" t="str">
        <f t="shared" si="34"/>
        <v>,</v>
      </c>
      <c r="R44" s="61">
        <f t="shared" si="35"/>
        <v>15</v>
      </c>
      <c r="S44" s="56" t="str">
        <f t="shared" si="36"/>
        <v>)</v>
      </c>
      <c r="T44" s="62" t="str">
        <f t="shared" si="37"/>
        <v>(</v>
      </c>
      <c r="U44" s="63" t="str">
        <f t="shared" si="38"/>
        <v>Mi</v>
      </c>
      <c r="V44" s="64" t="str">
        <f t="shared" si="39"/>
        <v>,</v>
      </c>
      <c r="W44" s="65" t="str">
        <f t="shared" si="40"/>
        <v/>
      </c>
      <c r="X44" s="64" t="str">
        <f t="shared" si="41"/>
        <v>,</v>
      </c>
      <c r="Y44" s="64">
        <f t="shared" si="42"/>
        <v>250</v>
      </c>
      <c r="Z44" s="56" t="str">
        <f t="shared" si="43"/>
        <v>)</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2:40" ht="24.5" thickTop="1" thickBot="1" x14ac:dyDescent="0.55000000000000004">
      <c r="C45" s="51" t="s">
        <v>1034</v>
      </c>
      <c r="D45" s="52" t="s">
        <v>988</v>
      </c>
      <c r="E45" s="52">
        <v>7</v>
      </c>
      <c r="F45" s="53" t="s">
        <v>1015</v>
      </c>
      <c r="G45" s="53"/>
      <c r="H45" s="52"/>
      <c r="I45" s="52"/>
      <c r="J45" s="54"/>
      <c r="K45" s="54"/>
      <c r="L45" s="55" t="str">
        <f t="shared" si="29"/>
        <v xml:space="preserve">            { line: "como rocío yo te he engendrado»., (Si,7,15)(Mi,,250)", sC: ""},</v>
      </c>
      <c r="M45" s="56" t="str">
        <f t="shared" si="30"/>
        <v>(</v>
      </c>
      <c r="N45" s="57" t="str">
        <f t="shared" si="31"/>
        <v>Si</v>
      </c>
      <c r="O45" s="58" t="str">
        <f t="shared" si="32"/>
        <v>,</v>
      </c>
      <c r="P45" s="59">
        <f t="shared" si="33"/>
        <v>7</v>
      </c>
      <c r="Q45" s="60" t="str">
        <f t="shared" si="34"/>
        <v>,</v>
      </c>
      <c r="R45" s="61">
        <f t="shared" si="35"/>
        <v>15</v>
      </c>
      <c r="S45" s="56" t="str">
        <f t="shared" si="36"/>
        <v>)</v>
      </c>
      <c r="T45" s="62" t="str">
        <f t="shared" si="37"/>
        <v>(</v>
      </c>
      <c r="U45" s="63" t="str">
        <f t="shared" si="38"/>
        <v>Mi</v>
      </c>
      <c r="V45" s="64" t="str">
        <f t="shared" si="39"/>
        <v>,</v>
      </c>
      <c r="W45" s="65" t="str">
        <f t="shared" si="40"/>
        <v/>
      </c>
      <c r="X45" s="64" t="str">
        <f t="shared" si="41"/>
        <v>,</v>
      </c>
      <c r="Y45" s="64">
        <f t="shared" si="42"/>
        <v>250</v>
      </c>
      <c r="Z45" s="56" t="str">
        <f t="shared" si="43"/>
        <v>)</v>
      </c>
      <c r="AA45" s="66" t="str">
        <f t="shared" si="44"/>
        <v/>
      </c>
      <c r="AB45" s="57" t="str">
        <f t="shared" si="45"/>
        <v/>
      </c>
      <c r="AC45" s="67" t="str">
        <f t="shared" si="46"/>
        <v/>
      </c>
      <c r="AD45" s="59" t="str">
        <f t="shared" si="47"/>
        <v/>
      </c>
      <c r="AE45" s="68" t="str">
        <f t="shared" si="48"/>
        <v/>
      </c>
      <c r="AF45" s="61" t="str">
        <f t="shared" si="49"/>
        <v/>
      </c>
      <c r="AG45" s="61" t="str">
        <f t="shared" si="50"/>
        <v/>
      </c>
      <c r="AH45" s="69" t="str">
        <f t="shared" si="51"/>
        <v/>
      </c>
      <c r="AI45" s="70" t="str">
        <f t="shared" si="52"/>
        <v/>
      </c>
      <c r="AJ45" s="64" t="str">
        <f t="shared" si="53"/>
        <v/>
      </c>
      <c r="AK45" s="64" t="str">
        <f t="shared" si="54"/>
        <v/>
      </c>
      <c r="AL45" s="64" t="str">
        <f t="shared" si="55"/>
        <v/>
      </c>
      <c r="AM45" s="64" t="str">
        <f t="shared" si="56"/>
        <v/>
      </c>
      <c r="AN45" s="64" t="str">
        <f t="shared" si="57"/>
        <v/>
      </c>
    </row>
    <row r="46" spans="2:40" ht="26.5" thickTop="1" thickBot="1" x14ac:dyDescent="0.55000000000000004">
      <c r="C46" s="73"/>
      <c r="D46" s="74"/>
      <c r="E46" s="74"/>
      <c r="F46" s="74"/>
      <c r="G46" s="74"/>
      <c r="H46" s="74"/>
      <c r="I46" s="74"/>
      <c r="J46" s="74"/>
      <c r="K46" s="74"/>
      <c r="L46" s="75" t="s">
        <v>997</v>
      </c>
      <c r="M46" s="56"/>
      <c r="N46" s="57"/>
      <c r="O46" s="58"/>
      <c r="P46" s="59"/>
      <c r="Q46" s="60"/>
      <c r="R46" s="61"/>
      <c r="S46" s="56"/>
      <c r="T46" s="62"/>
      <c r="U46" s="63"/>
      <c r="V46" s="64"/>
      <c r="W46" s="65"/>
      <c r="X46" s="64"/>
      <c r="Y46" s="64"/>
      <c r="Z46" s="56"/>
      <c r="AA46" s="66"/>
      <c r="AB46" s="57"/>
      <c r="AC46" s="67"/>
      <c r="AD46" s="59"/>
      <c r="AE46" s="68"/>
      <c r="AF46" s="61"/>
      <c r="AG46" s="61"/>
      <c r="AH46" s="69"/>
      <c r="AI46" s="70"/>
      <c r="AJ46" s="64"/>
      <c r="AK46" s="64"/>
      <c r="AL46" s="64"/>
      <c r="AM46" s="64"/>
      <c r="AN46" s="64"/>
    </row>
    <row r="47" spans="2:40" ht="24.5" thickTop="1" thickBot="1" x14ac:dyDescent="0.55000000000000004">
      <c r="C47" s="79" t="s">
        <v>999</v>
      </c>
      <c r="D47" s="80"/>
      <c r="E47" s="80"/>
      <c r="F47" s="80"/>
      <c r="G47" s="80"/>
      <c r="H47" s="80"/>
      <c r="I47" s="80"/>
      <c r="J47" s="80"/>
      <c r="K47" s="80"/>
      <c r="L47" s="81" t="s">
        <v>1000</v>
      </c>
      <c r="M47" s="56" t="str">
        <f t="shared" ref="M47:M53" si="58">IF(N47="","","(")</f>
        <v/>
      </c>
      <c r="N47" s="57" t="str">
        <f t="shared" ref="N47:N53" si="59">IF(D47="","",D47)</f>
        <v/>
      </c>
      <c r="O47" s="58" t="str">
        <f t="shared" ref="O47:O53" si="60">IF(N47="","",",")</f>
        <v/>
      </c>
      <c r="P47" s="59" t="str">
        <f t="shared" ref="P47:P53" si="61">IF(E47="","",E47)</f>
        <v/>
      </c>
      <c r="Q47" s="60" t="str">
        <f t="shared" ref="Q47:Q53" si="62">IF(N47="","",",")</f>
        <v/>
      </c>
      <c r="R47" s="61" t="str">
        <f t="shared" ref="R47:R53" si="63">IF(N47="","",15)</f>
        <v/>
      </c>
      <c r="S47" s="56" t="str">
        <f t="shared" ref="S47:S53" si="64">IF(N47="","",")")</f>
        <v/>
      </c>
      <c r="T47" s="62" t="str">
        <f t="shared" ref="T47:T53" si="65">IF(U47="","","(")</f>
        <v/>
      </c>
      <c r="U47" s="63" t="str">
        <f t="shared" ref="U47:U53" si="66">IF(F47="","",F47)</f>
        <v/>
      </c>
      <c r="V47" s="64" t="str">
        <f t="shared" ref="V47:V53" si="67">IF(U47="","",",")</f>
        <v/>
      </c>
      <c r="W47" s="65" t="str">
        <f t="shared" ref="W47:W53" si="68">IF(G47="","",G47)</f>
        <v/>
      </c>
      <c r="X47" s="64" t="str">
        <f t="shared" ref="X47:X53" si="69">IF(U47="","",",")</f>
        <v/>
      </c>
      <c r="Y47" s="64" t="str">
        <f t="shared" ref="Y47:Y53" si="70">IF(U47="","",250)</f>
        <v/>
      </c>
      <c r="Z47" s="56" t="str">
        <f t="shared" ref="Z47:Z53" si="71">IF(U47="","",")")</f>
        <v/>
      </c>
      <c r="AA47" s="66" t="str">
        <f t="shared" ref="AA47:AA53" si="72">IF(AB47="","","(")</f>
        <v/>
      </c>
      <c r="AB47" s="57" t="str">
        <f t="shared" ref="AB47:AB53" si="73">IF(H47="","",H47)</f>
        <v/>
      </c>
      <c r="AC47" s="67" t="str">
        <f t="shared" ref="AC47:AC53" si="74">IF(AB47="","",",")</f>
        <v/>
      </c>
      <c r="AD47" s="59" t="str">
        <f t="shared" ref="AD47:AD53" si="75">IF(I47="","",I47)</f>
        <v/>
      </c>
      <c r="AE47" s="68" t="str">
        <f t="shared" ref="AE47:AE53" si="76">IF(AB47="","",",")</f>
        <v/>
      </c>
      <c r="AF47" s="61" t="str">
        <f t="shared" ref="AF47:AF53" si="77">IF(AB47="","",350)</f>
        <v/>
      </c>
      <c r="AG47" s="61" t="str">
        <f t="shared" ref="AG47:AG53" si="78">IF(AB47="","",")")</f>
        <v/>
      </c>
      <c r="AH47" s="69" t="str">
        <f t="shared" ref="AH47:AH53" si="79">IF(AI47="","","(")</f>
        <v/>
      </c>
      <c r="AI47" s="70" t="str">
        <f t="shared" ref="AI47:AI53" si="80">IF(J47="","",J47)</f>
        <v/>
      </c>
      <c r="AJ47" s="64" t="str">
        <f t="shared" ref="AJ47:AJ53" si="81">IF(AI47="","",",")</f>
        <v/>
      </c>
      <c r="AK47" s="64" t="str">
        <f t="shared" ref="AK47:AK53" si="82">IF(K47="","",K47)</f>
        <v/>
      </c>
      <c r="AL47" s="64" t="str">
        <f t="shared" ref="AL47:AL53" si="83">IF(AI47="","",",")</f>
        <v/>
      </c>
      <c r="AM47" s="64" t="str">
        <f t="shared" ref="AM47:AM53" si="84">IF(AI47="","",450)</f>
        <v/>
      </c>
      <c r="AN47" s="64" t="str">
        <f t="shared" ref="AN47:AN53" si="85">IF(AI47="","",")")</f>
        <v/>
      </c>
    </row>
    <row r="48" spans="2:40" ht="24.5" thickTop="1" thickBot="1" x14ac:dyDescent="0.55000000000000004">
      <c r="B48" t="s">
        <v>1001</v>
      </c>
      <c r="C48" s="82" t="s">
        <v>1019</v>
      </c>
      <c r="D48" s="83" t="s">
        <v>1015</v>
      </c>
      <c r="E48" s="83"/>
      <c r="F48" s="83"/>
      <c r="G48" s="83"/>
      <c r="H48" s="83"/>
      <c r="I48" s="83"/>
      <c r="J48" s="83"/>
      <c r="K48" s="83"/>
      <c r="L48" s="84" t="str">
        <f>IF(C48="","",_xlfn.CONCAT("       triggerLine: ","""",C48,", ",M48:AN48,""", sC: ","""",B48,""", lines: ["))</f>
        <v xml:space="preserve">       triggerLine: "DICE EL SEÑOR A MI SEÑOR:, (Mi,,15)", sC: "ta as", lines: [</v>
      </c>
      <c r="M48" s="56" t="str">
        <f t="shared" si="58"/>
        <v>(</v>
      </c>
      <c r="N48" s="57" t="str">
        <f t="shared" si="59"/>
        <v>Mi</v>
      </c>
      <c r="O48" s="58" t="str">
        <f t="shared" si="60"/>
        <v>,</v>
      </c>
      <c r="P48" s="59" t="str">
        <f t="shared" si="61"/>
        <v/>
      </c>
      <c r="Q48" s="60" t="str">
        <f t="shared" si="62"/>
        <v>,</v>
      </c>
      <c r="R48" s="61">
        <f t="shared" si="63"/>
        <v>15</v>
      </c>
      <c r="S48" s="56" t="str">
        <f t="shared" si="64"/>
        <v>)</v>
      </c>
      <c r="T48" s="62" t="str">
        <f t="shared" si="65"/>
        <v/>
      </c>
      <c r="U48" s="63" t="str">
        <f t="shared" si="66"/>
        <v/>
      </c>
      <c r="V48" s="64" t="str">
        <f t="shared" si="67"/>
        <v/>
      </c>
      <c r="W48" s="65" t="str">
        <f t="shared" si="68"/>
        <v/>
      </c>
      <c r="X48" s="64" t="str">
        <f t="shared" si="69"/>
        <v/>
      </c>
      <c r="Y48" s="64" t="str">
        <f t="shared" si="70"/>
        <v/>
      </c>
      <c r="Z48" s="56" t="str">
        <f t="shared" si="71"/>
        <v/>
      </c>
      <c r="AA48" s="66" t="str">
        <f t="shared" si="72"/>
        <v/>
      </c>
      <c r="AB48" s="57" t="str">
        <f t="shared" si="73"/>
        <v/>
      </c>
      <c r="AC48" s="67" t="str">
        <f t="shared" si="74"/>
        <v/>
      </c>
      <c r="AD48" s="59" t="str">
        <f t="shared" si="75"/>
        <v/>
      </c>
      <c r="AE48" s="68" t="str">
        <f t="shared" si="76"/>
        <v/>
      </c>
      <c r="AF48" s="61" t="str">
        <f t="shared" si="77"/>
        <v/>
      </c>
      <c r="AG48" s="61" t="str">
        <f t="shared" si="78"/>
        <v/>
      </c>
      <c r="AH48" s="69" t="str">
        <f t="shared" si="79"/>
        <v/>
      </c>
      <c r="AI48" s="70" t="str">
        <f t="shared" si="80"/>
        <v/>
      </c>
      <c r="AJ48" s="64" t="str">
        <f t="shared" si="81"/>
        <v/>
      </c>
      <c r="AK48" s="64" t="str">
        <f t="shared" si="82"/>
        <v/>
      </c>
      <c r="AL48" s="64" t="str">
        <f t="shared" si="83"/>
        <v/>
      </c>
      <c r="AM48" s="64" t="str">
        <f t="shared" si="84"/>
        <v/>
      </c>
      <c r="AN48" s="64" t="str">
        <f t="shared" si="85"/>
        <v/>
      </c>
    </row>
    <row r="49" spans="1:40" ht="24.5" thickTop="1" thickBot="1" x14ac:dyDescent="0.55000000000000004">
      <c r="B49" t="s">
        <v>1003</v>
      </c>
      <c r="C49" s="85" t="s">
        <v>1020</v>
      </c>
      <c r="D49" s="86" t="s">
        <v>1021</v>
      </c>
      <c r="E49" s="86"/>
      <c r="F49" s="86"/>
      <c r="G49" s="86"/>
      <c r="H49" s="87"/>
      <c r="I49" s="87"/>
      <c r="J49" s="87"/>
      <c r="K49" s="87"/>
      <c r="L49" s="88" t="str">
        <f>IF(C49="","",_xlfn.CONCAT("            { line: ","""",C49,", ",M49:AN49,""", sC: ","""",B49,"""},"))</f>
        <v xml:space="preserve">            { line: "«SIÉNTATE A MI DERECHA,, (Sol#,,15)", sC: "as"},</v>
      </c>
      <c r="M49" s="56" t="str">
        <f t="shared" si="58"/>
        <v>(</v>
      </c>
      <c r="N49" s="57" t="str">
        <f t="shared" si="59"/>
        <v>Sol#</v>
      </c>
      <c r="O49" s="58" t="str">
        <f t="shared" si="60"/>
        <v>,</v>
      </c>
      <c r="P49" s="59" t="str">
        <f t="shared" si="61"/>
        <v/>
      </c>
      <c r="Q49" s="60" t="str">
        <f t="shared" si="62"/>
        <v>,</v>
      </c>
      <c r="R49" s="61">
        <f t="shared" si="63"/>
        <v>15</v>
      </c>
      <c r="S49" s="56" t="str">
        <f t="shared" si="64"/>
        <v>)</v>
      </c>
      <c r="T49" s="62" t="str">
        <f t="shared" si="65"/>
        <v/>
      </c>
      <c r="U49" s="63" t="str">
        <f t="shared" si="66"/>
        <v/>
      </c>
      <c r="V49" s="64" t="str">
        <f t="shared" si="67"/>
        <v/>
      </c>
      <c r="W49" s="65" t="str">
        <f t="shared" si="68"/>
        <v/>
      </c>
      <c r="X49" s="64" t="str">
        <f t="shared" si="69"/>
        <v/>
      </c>
      <c r="Y49" s="64" t="str">
        <f t="shared" si="70"/>
        <v/>
      </c>
      <c r="Z49" s="56" t="str">
        <f t="shared" si="71"/>
        <v/>
      </c>
      <c r="AA49" s="66" t="str">
        <f t="shared" si="72"/>
        <v/>
      </c>
      <c r="AB49" s="57" t="str">
        <f t="shared" si="73"/>
        <v/>
      </c>
      <c r="AC49" s="67" t="str">
        <f t="shared" si="74"/>
        <v/>
      </c>
      <c r="AD49" s="59" t="str">
        <f t="shared" si="75"/>
        <v/>
      </c>
      <c r="AE49" s="68" t="str">
        <f t="shared" si="76"/>
        <v/>
      </c>
      <c r="AF49" s="61" t="str">
        <f t="shared" si="77"/>
        <v/>
      </c>
      <c r="AG49" s="61" t="str">
        <f t="shared" si="78"/>
        <v/>
      </c>
      <c r="AH49" s="69" t="str">
        <f t="shared" si="79"/>
        <v/>
      </c>
      <c r="AI49" s="70" t="str">
        <f t="shared" si="80"/>
        <v/>
      </c>
      <c r="AJ49" s="64" t="str">
        <f t="shared" si="81"/>
        <v/>
      </c>
      <c r="AK49" s="64" t="str">
        <f t="shared" si="82"/>
        <v/>
      </c>
      <c r="AL49" s="64" t="str">
        <f t="shared" si="83"/>
        <v/>
      </c>
      <c r="AM49" s="64" t="str">
        <f t="shared" si="84"/>
        <v/>
      </c>
      <c r="AN49" s="64" t="str">
        <f t="shared" si="85"/>
        <v/>
      </c>
    </row>
    <row r="50" spans="1:40" ht="24.5" thickTop="1" thickBot="1" x14ac:dyDescent="0.55000000000000004">
      <c r="B50" t="s">
        <v>1003</v>
      </c>
      <c r="C50" s="85" t="s">
        <v>1022</v>
      </c>
      <c r="D50" s="89" t="s">
        <v>1017</v>
      </c>
      <c r="E50" s="89"/>
      <c r="F50" s="89"/>
      <c r="G50" s="89"/>
      <c r="H50" s="90"/>
      <c r="I50" s="90"/>
      <c r="J50" s="90"/>
      <c r="K50" s="90"/>
      <c r="L50" s="88" t="str">
        <f>IF(C50="","",_xlfn.CONCAT("            { line: ","""",C50,", ",M50:AN50,""", sC: ","""",B50,"""},"))</f>
        <v xml:space="preserve">            { line: "HASTA QUE PONGA A TUS ENEMIGOS, (La,,15)", sC: "as"},</v>
      </c>
      <c r="M50" s="56" t="str">
        <f t="shared" si="58"/>
        <v>(</v>
      </c>
      <c r="N50" s="57" t="str">
        <f t="shared" si="59"/>
        <v>La</v>
      </c>
      <c r="O50" s="58" t="str">
        <f t="shared" si="60"/>
        <v>,</v>
      </c>
      <c r="P50" s="59" t="str">
        <f t="shared" si="61"/>
        <v/>
      </c>
      <c r="Q50" s="60" t="str">
        <f t="shared" si="62"/>
        <v>,</v>
      </c>
      <c r="R50" s="61">
        <f t="shared" si="63"/>
        <v>15</v>
      </c>
      <c r="S50" s="56" t="str">
        <f t="shared" si="64"/>
        <v>)</v>
      </c>
      <c r="T50" s="62" t="str">
        <f t="shared" si="65"/>
        <v/>
      </c>
      <c r="U50" s="63" t="str">
        <f t="shared" si="66"/>
        <v/>
      </c>
      <c r="V50" s="64" t="str">
        <f t="shared" si="67"/>
        <v/>
      </c>
      <c r="W50" s="65" t="str">
        <f t="shared" si="68"/>
        <v/>
      </c>
      <c r="X50" s="64" t="str">
        <f t="shared" si="69"/>
        <v/>
      </c>
      <c r="Y50" s="64" t="str">
        <f t="shared" si="70"/>
        <v/>
      </c>
      <c r="Z50" s="56" t="str">
        <f t="shared" si="71"/>
        <v/>
      </c>
      <c r="AA50" s="66" t="str">
        <f t="shared" si="72"/>
        <v/>
      </c>
      <c r="AB50" s="57" t="str">
        <f t="shared" si="73"/>
        <v/>
      </c>
      <c r="AC50" s="67" t="str">
        <f t="shared" si="74"/>
        <v/>
      </c>
      <c r="AD50" s="59" t="str">
        <f t="shared" si="75"/>
        <v/>
      </c>
      <c r="AE50" s="68" t="str">
        <f t="shared" si="76"/>
        <v/>
      </c>
      <c r="AF50" s="61" t="str">
        <f t="shared" si="77"/>
        <v/>
      </c>
      <c r="AG50" s="61" t="str">
        <f t="shared" si="78"/>
        <v/>
      </c>
      <c r="AH50" s="69" t="str">
        <f t="shared" si="79"/>
        <v/>
      </c>
      <c r="AI50" s="70" t="str">
        <f t="shared" si="80"/>
        <v/>
      </c>
      <c r="AJ50" s="64" t="str">
        <f t="shared" si="81"/>
        <v/>
      </c>
      <c r="AK50" s="64" t="str">
        <f t="shared" si="82"/>
        <v/>
      </c>
      <c r="AL50" s="64" t="str">
        <f t="shared" si="83"/>
        <v/>
      </c>
      <c r="AM50" s="64" t="str">
        <f t="shared" si="84"/>
        <v/>
      </c>
      <c r="AN50" s="64" t="str">
        <f t="shared" si="85"/>
        <v/>
      </c>
    </row>
    <row r="51" spans="1:40" ht="24.5" thickTop="1" thickBot="1" x14ac:dyDescent="0.55000000000000004">
      <c r="B51" t="s">
        <v>1003</v>
      </c>
      <c r="C51" s="85" t="s">
        <v>1023</v>
      </c>
      <c r="D51" s="86" t="s">
        <v>1015</v>
      </c>
      <c r="E51" s="86"/>
      <c r="F51" s="86"/>
      <c r="G51" s="86"/>
      <c r="H51" s="87"/>
      <c r="I51" s="87"/>
      <c r="J51" s="87"/>
      <c r="K51" s="87"/>
      <c r="L51" s="88" t="str">
        <f>IF(C51="","",_xlfn.CONCAT("            { line: ","""",C51,", ",M51:AN51,""", sC: ","""",B51,"""},"))</f>
        <v xml:space="preserve">            { line: "COMO ESCABEL DE TUS PIES;, (Mi,,15)", sC: "as"},</v>
      </c>
      <c r="M51" s="56" t="str">
        <f t="shared" si="58"/>
        <v>(</v>
      </c>
      <c r="N51" s="57" t="str">
        <f t="shared" si="59"/>
        <v>Mi</v>
      </c>
      <c r="O51" s="58" t="str">
        <f t="shared" si="60"/>
        <v>,</v>
      </c>
      <c r="P51" s="59" t="str">
        <f t="shared" si="61"/>
        <v/>
      </c>
      <c r="Q51" s="60" t="str">
        <f t="shared" si="62"/>
        <v>,</v>
      </c>
      <c r="R51" s="61">
        <f t="shared" si="63"/>
        <v>15</v>
      </c>
      <c r="S51" s="56" t="str">
        <f t="shared" si="64"/>
        <v>)</v>
      </c>
      <c r="T51" s="62" t="str">
        <f t="shared" si="65"/>
        <v/>
      </c>
      <c r="U51" s="63" t="str">
        <f t="shared" si="66"/>
        <v/>
      </c>
      <c r="V51" s="64" t="str">
        <f t="shared" si="67"/>
        <v/>
      </c>
      <c r="W51" s="65" t="str">
        <f t="shared" si="68"/>
        <v/>
      </c>
      <c r="X51" s="64" t="str">
        <f t="shared" si="69"/>
        <v/>
      </c>
      <c r="Y51" s="64" t="str">
        <f t="shared" si="70"/>
        <v/>
      </c>
      <c r="Z51" s="56" t="str">
        <f t="shared" si="71"/>
        <v/>
      </c>
      <c r="AA51" s="66" t="str">
        <f t="shared" si="72"/>
        <v/>
      </c>
      <c r="AB51" s="57" t="str">
        <f t="shared" si="73"/>
        <v/>
      </c>
      <c r="AC51" s="67" t="str">
        <f t="shared" si="74"/>
        <v/>
      </c>
      <c r="AD51" s="59" t="str">
        <f t="shared" si="75"/>
        <v/>
      </c>
      <c r="AE51" s="68" t="str">
        <f t="shared" si="76"/>
        <v/>
      </c>
      <c r="AF51" s="61" t="str">
        <f t="shared" si="77"/>
        <v/>
      </c>
      <c r="AG51" s="61" t="str">
        <f t="shared" si="78"/>
        <v/>
      </c>
      <c r="AH51" s="69" t="str">
        <f t="shared" si="79"/>
        <v/>
      </c>
      <c r="AI51" s="70" t="str">
        <f t="shared" si="80"/>
        <v/>
      </c>
      <c r="AJ51" s="64" t="str">
        <f t="shared" si="81"/>
        <v/>
      </c>
      <c r="AK51" s="64" t="str">
        <f t="shared" si="82"/>
        <v/>
      </c>
      <c r="AL51" s="64" t="str">
        <f t="shared" si="83"/>
        <v/>
      </c>
      <c r="AM51" s="64" t="str">
        <f t="shared" si="84"/>
        <v/>
      </c>
      <c r="AN51" s="64" t="str">
        <f t="shared" si="85"/>
        <v/>
      </c>
    </row>
    <row r="52" spans="1:40" ht="24.5" thickTop="1" thickBot="1" x14ac:dyDescent="0.55000000000000004">
      <c r="B52" t="s">
        <v>1003</v>
      </c>
      <c r="C52" s="85" t="s">
        <v>1024</v>
      </c>
      <c r="D52" s="89" t="s">
        <v>988</v>
      </c>
      <c r="E52" s="89">
        <v>7</v>
      </c>
      <c r="F52" s="89" t="s">
        <v>1015</v>
      </c>
      <c r="G52" s="89"/>
      <c r="H52" s="90"/>
      <c r="I52" s="90"/>
      <c r="J52" s="90"/>
      <c r="K52" s="90"/>
      <c r="L52" s="88" t="str">
        <f>IF(C52="","",_xlfn.CONCAT("            { line: ","""",C52,", ",M52:AN52,""", sC: ","""",B52,"""},"))</f>
        <v xml:space="preserve">            { line: "DEBAJO DE TUS PIES,, (Si,7,15)(Mi,,250)", sC: "as"},</v>
      </c>
      <c r="M52" s="56" t="str">
        <f t="shared" si="58"/>
        <v>(</v>
      </c>
      <c r="N52" s="57" t="str">
        <f t="shared" si="59"/>
        <v>Si</v>
      </c>
      <c r="O52" s="58" t="str">
        <f t="shared" si="60"/>
        <v>,</v>
      </c>
      <c r="P52" s="59">
        <f t="shared" si="61"/>
        <v>7</v>
      </c>
      <c r="Q52" s="60" t="str">
        <f t="shared" si="62"/>
        <v>,</v>
      </c>
      <c r="R52" s="61">
        <f t="shared" si="63"/>
        <v>15</v>
      </c>
      <c r="S52" s="56" t="str">
        <f t="shared" si="64"/>
        <v>)</v>
      </c>
      <c r="T52" s="62" t="str">
        <f t="shared" si="65"/>
        <v>(</v>
      </c>
      <c r="U52" s="63" t="str">
        <f t="shared" si="66"/>
        <v>Mi</v>
      </c>
      <c r="V52" s="64" t="str">
        <f t="shared" si="67"/>
        <v>,</v>
      </c>
      <c r="W52" s="65" t="str">
        <f t="shared" si="68"/>
        <v/>
      </c>
      <c r="X52" s="64" t="str">
        <f t="shared" si="69"/>
        <v>,</v>
      </c>
      <c r="Y52" s="64">
        <f t="shared" si="70"/>
        <v>250</v>
      </c>
      <c r="Z52" s="56" t="str">
        <f t="shared" si="71"/>
        <v>)</v>
      </c>
      <c r="AA52" s="66" t="str">
        <f t="shared" si="72"/>
        <v/>
      </c>
      <c r="AB52" s="57" t="str">
        <f t="shared" si="73"/>
        <v/>
      </c>
      <c r="AC52" s="67" t="str">
        <f t="shared" si="74"/>
        <v/>
      </c>
      <c r="AD52" s="59" t="str">
        <f t="shared" si="75"/>
        <v/>
      </c>
      <c r="AE52" s="68" t="str">
        <f t="shared" si="76"/>
        <v/>
      </c>
      <c r="AF52" s="61" t="str">
        <f t="shared" si="77"/>
        <v/>
      </c>
      <c r="AG52" s="61" t="str">
        <f t="shared" si="78"/>
        <v/>
      </c>
      <c r="AH52" s="69" t="str">
        <f t="shared" si="79"/>
        <v/>
      </c>
      <c r="AI52" s="70" t="str">
        <f t="shared" si="80"/>
        <v/>
      </c>
      <c r="AJ52" s="64" t="str">
        <f t="shared" si="81"/>
        <v/>
      </c>
      <c r="AK52" s="64" t="str">
        <f t="shared" si="82"/>
        <v/>
      </c>
      <c r="AL52" s="64" t="str">
        <f t="shared" si="83"/>
        <v/>
      </c>
      <c r="AM52" s="64" t="str">
        <f t="shared" si="84"/>
        <v/>
      </c>
      <c r="AN52" s="64" t="str">
        <f t="shared" si="85"/>
        <v/>
      </c>
    </row>
    <row r="53" spans="1:40" ht="24.5" thickTop="1" thickBot="1" x14ac:dyDescent="0.55000000000000004">
      <c r="B53" t="s">
        <v>1003</v>
      </c>
      <c r="C53" s="93" t="s">
        <v>1025</v>
      </c>
      <c r="D53" s="83" t="s">
        <v>988</v>
      </c>
      <c r="E53" s="83">
        <v>7</v>
      </c>
      <c r="F53" s="83" t="s">
        <v>1015</v>
      </c>
      <c r="G53" s="83"/>
      <c r="H53" s="83"/>
      <c r="I53" s="83"/>
      <c r="J53" s="83"/>
      <c r="K53" s="83"/>
      <c r="L53" s="94" t="str">
        <f>IF(C53="","",_xlfn.CONCAT("            { line: ","""",C53,", ",M53:AN53,""", sC: ","""",B53,"""},  ]},"))</f>
        <v xml:space="preserve">            { line: "DEBAJO DE TUS PIES»., (Si,7,15)(Mi,,250)", sC: "as"},  ]},</v>
      </c>
      <c r="M53" s="56" t="str">
        <f t="shared" si="58"/>
        <v>(</v>
      </c>
      <c r="N53" s="57" t="str">
        <f t="shared" si="59"/>
        <v>Si</v>
      </c>
      <c r="O53" s="58" t="str">
        <f t="shared" si="60"/>
        <v>,</v>
      </c>
      <c r="P53" s="59">
        <f t="shared" si="61"/>
        <v>7</v>
      </c>
      <c r="Q53" s="60" t="str">
        <f t="shared" si="62"/>
        <v>,</v>
      </c>
      <c r="R53" s="61">
        <f t="shared" si="63"/>
        <v>15</v>
      </c>
      <c r="S53" s="56" t="str">
        <f t="shared" si="64"/>
        <v>)</v>
      </c>
      <c r="T53" s="62" t="str">
        <f t="shared" si="65"/>
        <v>(</v>
      </c>
      <c r="U53" s="63" t="str">
        <f t="shared" si="66"/>
        <v>Mi</v>
      </c>
      <c r="V53" s="64" t="str">
        <f t="shared" si="67"/>
        <v>,</v>
      </c>
      <c r="W53" s="65" t="str">
        <f t="shared" si="68"/>
        <v/>
      </c>
      <c r="X53" s="64" t="str">
        <f t="shared" si="69"/>
        <v>,</v>
      </c>
      <c r="Y53" s="64">
        <f t="shared" si="70"/>
        <v>250</v>
      </c>
      <c r="Z53" s="56" t="str">
        <f t="shared" si="71"/>
        <v>)</v>
      </c>
      <c r="AA53" s="66" t="str">
        <f t="shared" si="72"/>
        <v/>
      </c>
      <c r="AB53" s="57" t="str">
        <f t="shared" si="73"/>
        <v/>
      </c>
      <c r="AC53" s="67" t="str">
        <f t="shared" si="74"/>
        <v/>
      </c>
      <c r="AD53" s="59" t="str">
        <f t="shared" si="75"/>
        <v/>
      </c>
      <c r="AE53" s="68" t="str">
        <f t="shared" si="76"/>
        <v/>
      </c>
      <c r="AF53" s="61" t="str">
        <f t="shared" si="77"/>
        <v/>
      </c>
      <c r="AG53" s="61" t="str">
        <f t="shared" si="78"/>
        <v/>
      </c>
      <c r="AH53" s="69" t="str">
        <f t="shared" si="79"/>
        <v/>
      </c>
      <c r="AI53" s="70" t="str">
        <f t="shared" si="80"/>
        <v/>
      </c>
      <c r="AJ53" s="64" t="str">
        <f t="shared" si="81"/>
        <v/>
      </c>
      <c r="AK53" s="64" t="str">
        <f t="shared" si="82"/>
        <v/>
      </c>
      <c r="AL53" s="64" t="str">
        <f t="shared" si="83"/>
        <v/>
      </c>
      <c r="AM53" s="64" t="str">
        <f t="shared" si="84"/>
        <v/>
      </c>
      <c r="AN53" s="64" t="str">
        <f t="shared" si="85"/>
        <v/>
      </c>
    </row>
    <row r="54" spans="1:40" ht="36.5" thickTop="1" thickBot="1" x14ac:dyDescent="0.55000000000000004">
      <c r="A54" s="76"/>
      <c r="B54" s="76"/>
      <c r="C54" s="76"/>
      <c r="D54" s="77"/>
      <c r="E54" s="77"/>
      <c r="F54" s="77"/>
      <c r="G54" s="77"/>
      <c r="H54" s="77"/>
      <c r="I54" s="77"/>
      <c r="J54" s="77"/>
      <c r="K54" s="77"/>
      <c r="L54" s="50" t="s">
        <v>998</v>
      </c>
      <c r="M54" s="56" t="str">
        <f t="shared" ref="M54:M68" si="86">IF(N54="","","(")</f>
        <v/>
      </c>
      <c r="N54" s="57" t="str">
        <f t="shared" si="2"/>
        <v/>
      </c>
      <c r="O54" s="58" t="str">
        <f t="shared" ref="O54:O68" si="87">IF(N54="","",",")</f>
        <v/>
      </c>
      <c r="P54" s="59" t="str">
        <f t="shared" si="4"/>
        <v/>
      </c>
      <c r="Q54" s="60" t="str">
        <f t="shared" ref="Q54:Q68" si="88">IF(N54="","",",")</f>
        <v/>
      </c>
      <c r="R54" s="61" t="str">
        <f t="shared" ref="R54:R68" si="89">IF(N54="","",15)</f>
        <v/>
      </c>
      <c r="S54" s="56" t="str">
        <f t="shared" ref="S54:S68" si="90">IF(N54="","",")")</f>
        <v/>
      </c>
      <c r="T54" s="62" t="str">
        <f t="shared" ref="T54:T68" si="91">IF(U54="","","(")</f>
        <v/>
      </c>
      <c r="U54" s="63" t="str">
        <f t="shared" si="9"/>
        <v/>
      </c>
      <c r="V54" s="64" t="str">
        <f t="shared" ref="V54:V68" si="92">IF(U54="","",",")</f>
        <v/>
      </c>
      <c r="W54" s="65" t="str">
        <f t="shared" si="11"/>
        <v/>
      </c>
      <c r="X54" s="64" t="str">
        <f t="shared" ref="X54:X68" si="93">IF(U54="","",",")</f>
        <v/>
      </c>
      <c r="Y54" s="64" t="str">
        <f t="shared" ref="Y54:Y68" si="94">IF(U54="","",250)</f>
        <v/>
      </c>
      <c r="Z54" s="56" t="str">
        <f t="shared" ref="Z54:Z68" si="95">IF(U54="","",")")</f>
        <v/>
      </c>
      <c r="AA54" s="66" t="str">
        <f t="shared" ref="AA54:AA68" si="96">IF(AB54="","","(")</f>
        <v/>
      </c>
      <c r="AB54" s="57" t="str">
        <f t="shared" si="16"/>
        <v/>
      </c>
      <c r="AC54" s="67" t="str">
        <f t="shared" ref="AC54:AC68" si="97">IF(AB54="","",",")</f>
        <v/>
      </c>
      <c r="AD54" s="59" t="str">
        <f t="shared" ref="AD54:AD68" si="98">IF(I54="","",I54)</f>
        <v/>
      </c>
      <c r="AE54" s="68" t="str">
        <f t="shared" ref="AE54:AE68" si="99">IF(AB54="","",",")</f>
        <v/>
      </c>
      <c r="AF54" s="61" t="str">
        <f t="shared" ref="AF54:AF68" si="100">IF(AB54="","",350)</f>
        <v/>
      </c>
      <c r="AG54" s="61" t="str">
        <f t="shared" ref="AG54:AG68" si="101">IF(AB54="","",")")</f>
        <v/>
      </c>
      <c r="AH54" s="69" t="str">
        <f t="shared" ref="AH54:AH68" si="102">IF(AI54="","","(")</f>
        <v/>
      </c>
      <c r="AI54" s="70" t="str">
        <f t="shared" si="23"/>
        <v/>
      </c>
      <c r="AJ54" s="64" t="str">
        <f t="shared" ref="AJ54:AJ68" si="103">IF(AI54="","",",")</f>
        <v/>
      </c>
      <c r="AK54" s="64" t="str">
        <f t="shared" ref="AK54:AK68" si="104">IF(K54="","",K54)</f>
        <v/>
      </c>
      <c r="AL54" s="64" t="str">
        <f t="shared" ref="AL54:AL68" si="105">IF(AI54="","",",")</f>
        <v/>
      </c>
      <c r="AM54" s="64" t="str">
        <f t="shared" ref="AM54:AM68" si="106">IF(AI54="","",450)</f>
        <v/>
      </c>
      <c r="AN54" s="64" t="str">
        <f t="shared" ref="AN54:AN68" si="107">IF(AI54="","",")")</f>
        <v/>
      </c>
    </row>
    <row r="55" spans="1:40" ht="24.5" thickTop="1" thickBot="1" x14ac:dyDescent="0.55000000000000004">
      <c r="B55" t="s">
        <v>1018</v>
      </c>
      <c r="C55" s="51" t="s">
        <v>1035</v>
      </c>
      <c r="D55" s="52" t="s">
        <v>1027</v>
      </c>
      <c r="E55" s="52" t="s">
        <v>1016</v>
      </c>
      <c r="F55" s="53" t="s">
        <v>1021</v>
      </c>
      <c r="G55" s="53"/>
      <c r="H55" s="52"/>
      <c r="I55" s="52"/>
      <c r="J55" s="54"/>
      <c r="K55" s="54"/>
      <c r="L55" s="55" t="str">
        <f t="shared" ref="L55:L68" si="108">IF(C55="","",_xlfn.CONCAT("            { line: ","""",C55,", ",M55:AN55,""", sC: ","""",B55,"""},"))</f>
        <v xml:space="preserve">            { line: "El Señor ha jurado y no se arrepiente:, (Do#,m,15)(Sol#,,250)", sC: "tc"},</v>
      </c>
      <c r="M55" s="56" t="str">
        <f t="shared" si="86"/>
        <v>(</v>
      </c>
      <c r="N55" s="57" t="str">
        <f t="shared" si="2"/>
        <v>Do#</v>
      </c>
      <c r="O55" s="58" t="str">
        <f t="shared" si="87"/>
        <v>,</v>
      </c>
      <c r="P55" s="59" t="str">
        <f t="shared" si="4"/>
        <v>m</v>
      </c>
      <c r="Q55" s="60" t="str">
        <f t="shared" si="88"/>
        <v>,</v>
      </c>
      <c r="R55" s="61">
        <f t="shared" si="89"/>
        <v>15</v>
      </c>
      <c r="S55" s="56" t="str">
        <f t="shared" si="90"/>
        <v>)</v>
      </c>
      <c r="T55" s="62" t="str">
        <f t="shared" si="91"/>
        <v>(</v>
      </c>
      <c r="U55" s="63" t="str">
        <f t="shared" si="9"/>
        <v>Sol#</v>
      </c>
      <c r="V55" s="64" t="str">
        <f t="shared" si="92"/>
        <v>,</v>
      </c>
      <c r="W55" s="65" t="str">
        <f t="shared" si="11"/>
        <v/>
      </c>
      <c r="X55" s="64" t="str">
        <f t="shared" si="93"/>
        <v>,</v>
      </c>
      <c r="Y55" s="64">
        <f t="shared" si="94"/>
        <v>250</v>
      </c>
      <c r="Z55" s="56" t="str">
        <f t="shared" si="95"/>
        <v>)</v>
      </c>
      <c r="AA55" s="66" t="str">
        <f t="shared" si="96"/>
        <v/>
      </c>
      <c r="AB55" s="57" t="str">
        <f t="shared" si="16"/>
        <v/>
      </c>
      <c r="AC55" s="67" t="str">
        <f t="shared" si="97"/>
        <v/>
      </c>
      <c r="AD55" s="59" t="str">
        <f t="shared" si="98"/>
        <v/>
      </c>
      <c r="AE55" s="68" t="str">
        <f t="shared" si="99"/>
        <v/>
      </c>
      <c r="AF55" s="61" t="str">
        <f t="shared" si="100"/>
        <v/>
      </c>
      <c r="AG55" s="61" t="str">
        <f t="shared" si="101"/>
        <v/>
      </c>
      <c r="AH55" s="69" t="str">
        <f t="shared" si="102"/>
        <v/>
      </c>
      <c r="AI55" s="70" t="str">
        <f t="shared" si="23"/>
        <v/>
      </c>
      <c r="AJ55" s="64" t="str">
        <f t="shared" si="103"/>
        <v/>
      </c>
      <c r="AK55" s="64" t="str">
        <f t="shared" si="104"/>
        <v/>
      </c>
      <c r="AL55" s="64" t="str">
        <f t="shared" si="105"/>
        <v/>
      </c>
      <c r="AM55" s="64" t="str">
        <f t="shared" si="106"/>
        <v/>
      </c>
      <c r="AN55" s="64" t="str">
        <f t="shared" si="107"/>
        <v/>
      </c>
    </row>
    <row r="56" spans="1:40" ht="24.5" thickTop="1" thickBot="1" x14ac:dyDescent="0.55000000000000004">
      <c r="C56" s="51" t="s">
        <v>1036</v>
      </c>
      <c r="D56" s="52" t="s">
        <v>988</v>
      </c>
      <c r="E56" s="52"/>
      <c r="F56" s="53" t="s">
        <v>1021</v>
      </c>
      <c r="G56" s="53"/>
      <c r="H56" s="52"/>
      <c r="I56" s="52"/>
      <c r="J56" s="54"/>
      <c r="K56" s="54"/>
      <c r="L56" s="55" t="str">
        <f t="shared" si="108"/>
        <v xml:space="preserve">            { line: "Tú eres sacerdote para siempre,, (Si,,15)(Sol#,,250)", sC: ""},</v>
      </c>
      <c r="M56" s="56" t="str">
        <f t="shared" si="86"/>
        <v>(</v>
      </c>
      <c r="N56" s="57" t="str">
        <f t="shared" si="2"/>
        <v>Si</v>
      </c>
      <c r="O56" s="58" t="str">
        <f t="shared" si="87"/>
        <v>,</v>
      </c>
      <c r="P56" s="59" t="str">
        <f t="shared" si="4"/>
        <v/>
      </c>
      <c r="Q56" s="60" t="str">
        <f t="shared" si="88"/>
        <v>,</v>
      </c>
      <c r="R56" s="61">
        <f t="shared" si="89"/>
        <v>15</v>
      </c>
      <c r="S56" s="56" t="str">
        <f t="shared" si="90"/>
        <v>)</v>
      </c>
      <c r="T56" s="62" t="str">
        <f t="shared" si="91"/>
        <v>(</v>
      </c>
      <c r="U56" s="63" t="str">
        <f t="shared" si="9"/>
        <v>Sol#</v>
      </c>
      <c r="V56" s="64" t="str">
        <f t="shared" si="92"/>
        <v>,</v>
      </c>
      <c r="W56" s="65" t="str">
        <f t="shared" si="11"/>
        <v/>
      </c>
      <c r="X56" s="64" t="str">
        <f t="shared" si="93"/>
        <v>,</v>
      </c>
      <c r="Y56" s="64">
        <f t="shared" si="94"/>
        <v>250</v>
      </c>
      <c r="Z56" s="56" t="str">
        <f t="shared" si="95"/>
        <v>)</v>
      </c>
      <c r="AA56" s="66" t="str">
        <f t="shared" si="96"/>
        <v/>
      </c>
      <c r="AB56" s="57" t="str">
        <f t="shared" si="16"/>
        <v/>
      </c>
      <c r="AC56" s="67" t="str">
        <f t="shared" si="97"/>
        <v/>
      </c>
      <c r="AD56" s="59" t="str">
        <f t="shared" si="98"/>
        <v/>
      </c>
      <c r="AE56" s="68" t="str">
        <f t="shared" si="99"/>
        <v/>
      </c>
      <c r="AF56" s="61" t="str">
        <f t="shared" si="100"/>
        <v/>
      </c>
      <c r="AG56" s="61" t="str">
        <f t="shared" si="101"/>
        <v/>
      </c>
      <c r="AH56" s="69" t="str">
        <f t="shared" si="102"/>
        <v/>
      </c>
      <c r="AI56" s="70" t="str">
        <f t="shared" si="23"/>
        <v/>
      </c>
      <c r="AJ56" s="64" t="str">
        <f t="shared" si="103"/>
        <v/>
      </c>
      <c r="AK56" s="64" t="str">
        <f t="shared" si="104"/>
        <v/>
      </c>
      <c r="AL56" s="64" t="str">
        <f t="shared" si="105"/>
        <v/>
      </c>
      <c r="AM56" s="64" t="str">
        <f t="shared" si="106"/>
        <v/>
      </c>
      <c r="AN56" s="64" t="str">
        <f t="shared" si="107"/>
        <v/>
      </c>
    </row>
    <row r="57" spans="1:40" ht="24.5" thickTop="1" thickBot="1" x14ac:dyDescent="0.55000000000000004">
      <c r="C57" s="51" t="s">
        <v>1037</v>
      </c>
      <c r="D57" s="52" t="s">
        <v>1017</v>
      </c>
      <c r="E57" s="52"/>
      <c r="F57" s="53" t="s">
        <v>1015</v>
      </c>
      <c r="G57" s="53"/>
      <c r="H57" s="52"/>
      <c r="I57" s="52"/>
      <c r="J57" s="54"/>
      <c r="K57" s="54"/>
      <c r="L57" s="55" t="str">
        <f t="shared" si="108"/>
        <v xml:space="preserve">            { line: "a semejanza de Melquisedec,, (La,,15)(Mi,,250)", sC: ""},</v>
      </c>
      <c r="M57" s="56" t="str">
        <f t="shared" si="86"/>
        <v>(</v>
      </c>
      <c r="N57" s="57" t="str">
        <f t="shared" si="2"/>
        <v>La</v>
      </c>
      <c r="O57" s="58" t="str">
        <f t="shared" si="87"/>
        <v>,</v>
      </c>
      <c r="P57" s="59" t="str">
        <f t="shared" si="4"/>
        <v/>
      </c>
      <c r="Q57" s="60" t="str">
        <f t="shared" si="88"/>
        <v>,</v>
      </c>
      <c r="R57" s="61">
        <f t="shared" si="89"/>
        <v>15</v>
      </c>
      <c r="S57" s="56" t="str">
        <f t="shared" si="90"/>
        <v>)</v>
      </c>
      <c r="T57" s="62" t="str">
        <f t="shared" si="91"/>
        <v>(</v>
      </c>
      <c r="U57" s="63" t="str">
        <f t="shared" si="9"/>
        <v>Mi</v>
      </c>
      <c r="V57" s="64" t="str">
        <f t="shared" si="92"/>
        <v>,</v>
      </c>
      <c r="W57" s="65" t="str">
        <f t="shared" si="11"/>
        <v/>
      </c>
      <c r="X57" s="64" t="str">
        <f t="shared" si="93"/>
        <v>,</v>
      </c>
      <c r="Y57" s="64">
        <f t="shared" si="94"/>
        <v>250</v>
      </c>
      <c r="Z57" s="56" t="str">
        <f t="shared" si="95"/>
        <v>)</v>
      </c>
      <c r="AA57" s="66" t="str">
        <f t="shared" si="96"/>
        <v/>
      </c>
      <c r="AB57" s="57" t="str">
        <f t="shared" si="16"/>
        <v/>
      </c>
      <c r="AC57" s="67" t="str">
        <f t="shared" si="97"/>
        <v/>
      </c>
      <c r="AD57" s="59" t="str">
        <f t="shared" si="98"/>
        <v/>
      </c>
      <c r="AE57" s="68" t="str">
        <f t="shared" si="99"/>
        <v/>
      </c>
      <c r="AF57" s="61" t="str">
        <f t="shared" si="100"/>
        <v/>
      </c>
      <c r="AG57" s="61" t="str">
        <f t="shared" si="101"/>
        <v/>
      </c>
      <c r="AH57" s="69" t="str">
        <f t="shared" si="102"/>
        <v/>
      </c>
      <c r="AI57" s="70" t="str">
        <f t="shared" si="23"/>
        <v/>
      </c>
      <c r="AJ57" s="64" t="str">
        <f t="shared" si="103"/>
        <v/>
      </c>
      <c r="AK57" s="64" t="str">
        <f t="shared" si="104"/>
        <v/>
      </c>
      <c r="AL57" s="64" t="str">
        <f t="shared" si="105"/>
        <v/>
      </c>
      <c r="AM57" s="64" t="str">
        <f t="shared" si="106"/>
        <v/>
      </c>
      <c r="AN57" s="64" t="str">
        <f t="shared" si="107"/>
        <v/>
      </c>
    </row>
    <row r="58" spans="1:40" ht="24.5" thickTop="1" thickBot="1" x14ac:dyDescent="0.55000000000000004">
      <c r="C58" s="51" t="s">
        <v>1038</v>
      </c>
      <c r="D58" s="52" t="s">
        <v>988</v>
      </c>
      <c r="E58" s="52">
        <v>7</v>
      </c>
      <c r="F58" s="53" t="s">
        <v>1015</v>
      </c>
      <c r="G58" s="53"/>
      <c r="H58" s="52"/>
      <c r="I58" s="52"/>
      <c r="J58" s="54"/>
      <c r="K58" s="54"/>
      <c r="L58" s="55" t="str">
        <f t="shared" si="108"/>
        <v xml:space="preserve">            { line: "a semejanza de Melquisedec»., (Si,7,15)(Mi,,250)", sC: ""},</v>
      </c>
      <c r="M58" s="56" t="str">
        <f t="shared" si="86"/>
        <v>(</v>
      </c>
      <c r="N58" s="57" t="str">
        <f t="shared" si="2"/>
        <v>Si</v>
      </c>
      <c r="O58" s="58" t="str">
        <f t="shared" si="87"/>
        <v>,</v>
      </c>
      <c r="P58" s="59">
        <f t="shared" si="4"/>
        <v>7</v>
      </c>
      <c r="Q58" s="60" t="str">
        <f t="shared" si="88"/>
        <v>,</v>
      </c>
      <c r="R58" s="61">
        <f t="shared" si="89"/>
        <v>15</v>
      </c>
      <c r="S58" s="56" t="str">
        <f t="shared" si="90"/>
        <v>)</v>
      </c>
      <c r="T58" s="62" t="str">
        <f t="shared" si="91"/>
        <v>(</v>
      </c>
      <c r="U58" s="63" t="str">
        <f t="shared" si="9"/>
        <v>Mi</v>
      </c>
      <c r="V58" s="64" t="str">
        <f t="shared" si="92"/>
        <v>,</v>
      </c>
      <c r="W58" s="65" t="str">
        <f t="shared" si="11"/>
        <v/>
      </c>
      <c r="X58" s="64" t="str">
        <f t="shared" si="93"/>
        <v>,</v>
      </c>
      <c r="Y58" s="64">
        <f t="shared" si="94"/>
        <v>250</v>
      </c>
      <c r="Z58" s="56" t="str">
        <f t="shared" si="95"/>
        <v>)</v>
      </c>
      <c r="AA58" s="66" t="str">
        <f t="shared" si="96"/>
        <v/>
      </c>
      <c r="AB58" s="57" t="str">
        <f t="shared" si="16"/>
        <v/>
      </c>
      <c r="AC58" s="67" t="str">
        <f t="shared" si="97"/>
        <v/>
      </c>
      <c r="AD58" s="59" t="str">
        <f t="shared" si="98"/>
        <v/>
      </c>
      <c r="AE58" s="68" t="str">
        <f t="shared" si="99"/>
        <v/>
      </c>
      <c r="AF58" s="61" t="str">
        <f t="shared" si="100"/>
        <v/>
      </c>
      <c r="AG58" s="61" t="str">
        <f t="shared" si="101"/>
        <v/>
      </c>
      <c r="AH58" s="69" t="str">
        <f t="shared" si="102"/>
        <v/>
      </c>
      <c r="AI58" s="70" t="str">
        <f t="shared" si="23"/>
        <v/>
      </c>
      <c r="AJ58" s="64" t="str">
        <f t="shared" si="103"/>
        <v/>
      </c>
      <c r="AK58" s="64" t="str">
        <f t="shared" si="104"/>
        <v/>
      </c>
      <c r="AL58" s="64" t="str">
        <f t="shared" si="105"/>
        <v/>
      </c>
      <c r="AM58" s="64" t="str">
        <f t="shared" si="106"/>
        <v/>
      </c>
      <c r="AN58" s="64" t="str">
        <f t="shared" si="107"/>
        <v/>
      </c>
    </row>
    <row r="59" spans="1:40" ht="26.5" thickTop="1" thickBot="1" x14ac:dyDescent="0.55000000000000004">
      <c r="C59" s="73"/>
      <c r="D59" s="74"/>
      <c r="E59" s="74"/>
      <c r="F59" s="74"/>
      <c r="G59" s="74"/>
      <c r="H59" s="74"/>
      <c r="I59" s="74"/>
      <c r="J59" s="74"/>
      <c r="K59" s="74"/>
      <c r="L59" s="75" t="s">
        <v>997</v>
      </c>
      <c r="M59" s="56"/>
      <c r="N59" s="57"/>
      <c r="O59" s="58"/>
      <c r="P59" s="59"/>
      <c r="Q59" s="60"/>
      <c r="R59" s="61"/>
      <c r="S59" s="56"/>
      <c r="T59" s="62"/>
      <c r="U59" s="63"/>
      <c r="V59" s="64"/>
      <c r="W59" s="65"/>
      <c r="X59" s="64"/>
      <c r="Y59" s="64"/>
      <c r="Z59" s="56"/>
      <c r="AA59" s="66"/>
      <c r="AB59" s="57"/>
      <c r="AC59" s="67"/>
      <c r="AD59" s="59"/>
      <c r="AE59" s="68"/>
      <c r="AF59" s="61"/>
      <c r="AG59" s="61"/>
      <c r="AH59" s="69"/>
      <c r="AI59" s="70"/>
      <c r="AJ59" s="64"/>
      <c r="AK59" s="64"/>
      <c r="AL59" s="64"/>
      <c r="AM59" s="64"/>
      <c r="AN59" s="64"/>
    </row>
    <row r="60" spans="1:40" ht="24.5" thickTop="1" thickBot="1" x14ac:dyDescent="0.55000000000000004">
      <c r="C60" s="51" t="s">
        <v>1039</v>
      </c>
      <c r="D60" s="52" t="s">
        <v>1027</v>
      </c>
      <c r="E60" s="52" t="s">
        <v>1016</v>
      </c>
      <c r="F60" s="53" t="s">
        <v>1021</v>
      </c>
      <c r="G60" s="53"/>
      <c r="H60" s="52"/>
      <c r="I60" s="52"/>
      <c r="J60" s="54"/>
      <c r="K60" s="54"/>
      <c r="L60" s="55" t="str">
        <f t="shared" si="108"/>
        <v xml:space="preserve">            { line: "Porque el Señor está a tu derecha,, (Do#,m,15)(Sol#,,250)", sC: ""},</v>
      </c>
      <c r="M60" s="56" t="str">
        <f t="shared" si="86"/>
        <v>(</v>
      </c>
      <c r="N60" s="57" t="str">
        <f t="shared" si="2"/>
        <v>Do#</v>
      </c>
      <c r="O60" s="58" t="str">
        <f t="shared" si="87"/>
        <v>,</v>
      </c>
      <c r="P60" s="59" t="str">
        <f t="shared" si="4"/>
        <v>m</v>
      </c>
      <c r="Q60" s="60" t="str">
        <f t="shared" si="88"/>
        <v>,</v>
      </c>
      <c r="R60" s="61">
        <f t="shared" si="89"/>
        <v>15</v>
      </c>
      <c r="S60" s="56" t="str">
        <f t="shared" si="90"/>
        <v>)</v>
      </c>
      <c r="T60" s="62" t="str">
        <f t="shared" si="91"/>
        <v>(</v>
      </c>
      <c r="U60" s="63" t="str">
        <f t="shared" si="9"/>
        <v>Sol#</v>
      </c>
      <c r="V60" s="64" t="str">
        <f t="shared" si="92"/>
        <v>,</v>
      </c>
      <c r="W60" s="65" t="str">
        <f t="shared" si="11"/>
        <v/>
      </c>
      <c r="X60" s="64" t="str">
        <f t="shared" si="93"/>
        <v>,</v>
      </c>
      <c r="Y60" s="64">
        <f t="shared" si="94"/>
        <v>250</v>
      </c>
      <c r="Z60" s="56" t="str">
        <f t="shared" si="95"/>
        <v>)</v>
      </c>
      <c r="AA60" s="66" t="str">
        <f t="shared" si="96"/>
        <v/>
      </c>
      <c r="AB60" s="57" t="str">
        <f t="shared" si="16"/>
        <v/>
      </c>
      <c r="AC60" s="67" t="str">
        <f t="shared" si="97"/>
        <v/>
      </c>
      <c r="AD60" s="59" t="str">
        <f t="shared" si="98"/>
        <v/>
      </c>
      <c r="AE60" s="68" t="str">
        <f t="shared" si="99"/>
        <v/>
      </c>
      <c r="AF60" s="61" t="str">
        <f t="shared" si="100"/>
        <v/>
      </c>
      <c r="AG60" s="61" t="str">
        <f t="shared" si="101"/>
        <v/>
      </c>
      <c r="AH60" s="69" t="str">
        <f t="shared" si="102"/>
        <v/>
      </c>
      <c r="AI60" s="70" t="str">
        <f t="shared" si="23"/>
        <v/>
      </c>
      <c r="AJ60" s="64" t="str">
        <f t="shared" si="103"/>
        <v/>
      </c>
      <c r="AK60" s="64" t="str">
        <f t="shared" si="104"/>
        <v/>
      </c>
      <c r="AL60" s="64" t="str">
        <f t="shared" si="105"/>
        <v/>
      </c>
      <c r="AM60" s="64" t="str">
        <f t="shared" si="106"/>
        <v/>
      </c>
      <c r="AN60" s="64" t="str">
        <f t="shared" si="107"/>
        <v/>
      </c>
    </row>
    <row r="61" spans="1:40" ht="24.5" thickTop="1" thickBot="1" x14ac:dyDescent="0.55000000000000004">
      <c r="C61" s="51" t="s">
        <v>1040</v>
      </c>
      <c r="D61" s="52" t="s">
        <v>988</v>
      </c>
      <c r="E61" s="52"/>
      <c r="F61" s="53" t="s">
        <v>1021</v>
      </c>
      <c r="G61" s="53"/>
      <c r="H61" s="52"/>
      <c r="I61" s="52"/>
      <c r="J61" s="54"/>
      <c r="K61" s="54"/>
      <c r="L61" s="78" t="str">
        <f t="shared" si="108"/>
        <v xml:space="preserve">            { line: "destruirá tus enemigos,, (Si,,15)(Sol#,,250)", sC: ""},</v>
      </c>
      <c r="M61" s="56" t="str">
        <f t="shared" si="86"/>
        <v>(</v>
      </c>
      <c r="N61" s="57" t="str">
        <f t="shared" si="2"/>
        <v>Si</v>
      </c>
      <c r="O61" s="58" t="str">
        <f t="shared" si="87"/>
        <v>,</v>
      </c>
      <c r="P61" s="59" t="str">
        <f t="shared" si="4"/>
        <v/>
      </c>
      <c r="Q61" s="60" t="str">
        <f t="shared" si="88"/>
        <v>,</v>
      </c>
      <c r="R61" s="61">
        <f t="shared" si="89"/>
        <v>15</v>
      </c>
      <c r="S61" s="56" t="str">
        <f t="shared" si="90"/>
        <v>)</v>
      </c>
      <c r="T61" s="62" t="str">
        <f t="shared" si="91"/>
        <v>(</v>
      </c>
      <c r="U61" s="63" t="str">
        <f t="shared" si="9"/>
        <v>Sol#</v>
      </c>
      <c r="V61" s="64" t="str">
        <f t="shared" si="92"/>
        <v>,</v>
      </c>
      <c r="W61" s="65" t="str">
        <f t="shared" si="11"/>
        <v/>
      </c>
      <c r="X61" s="64" t="str">
        <f t="shared" si="93"/>
        <v>,</v>
      </c>
      <c r="Y61" s="64">
        <f t="shared" si="94"/>
        <v>250</v>
      </c>
      <c r="Z61" s="56" t="str">
        <f t="shared" si="95"/>
        <v>)</v>
      </c>
      <c r="AA61" s="66" t="str">
        <f t="shared" si="96"/>
        <v/>
      </c>
      <c r="AB61" s="57" t="str">
        <f t="shared" si="16"/>
        <v/>
      </c>
      <c r="AC61" s="67" t="str">
        <f t="shared" si="97"/>
        <v/>
      </c>
      <c r="AD61" s="59" t="str">
        <f t="shared" si="98"/>
        <v/>
      </c>
      <c r="AE61" s="68" t="str">
        <f t="shared" si="99"/>
        <v/>
      </c>
      <c r="AF61" s="61" t="str">
        <f t="shared" si="100"/>
        <v/>
      </c>
      <c r="AG61" s="61" t="str">
        <f t="shared" si="101"/>
        <v/>
      </c>
      <c r="AH61" s="69" t="str">
        <f t="shared" si="102"/>
        <v/>
      </c>
      <c r="AI61" s="70" t="str">
        <f t="shared" si="23"/>
        <v/>
      </c>
      <c r="AJ61" s="64" t="str">
        <f t="shared" si="103"/>
        <v/>
      </c>
      <c r="AK61" s="64" t="str">
        <f t="shared" si="104"/>
        <v/>
      </c>
      <c r="AL61" s="64" t="str">
        <f t="shared" si="105"/>
        <v/>
      </c>
      <c r="AM61" s="64" t="str">
        <f t="shared" si="106"/>
        <v/>
      </c>
      <c r="AN61" s="64" t="str">
        <f t="shared" si="107"/>
        <v/>
      </c>
    </row>
    <row r="62" spans="1:40" ht="24.5" thickTop="1" thickBot="1" x14ac:dyDescent="0.55000000000000004">
      <c r="C62" s="51" t="s">
        <v>1041</v>
      </c>
      <c r="D62" s="52" t="s">
        <v>1017</v>
      </c>
      <c r="E62" s="52"/>
      <c r="F62" s="53" t="s">
        <v>1015</v>
      </c>
      <c r="G62" s="53"/>
      <c r="H62" s="52"/>
      <c r="I62" s="52"/>
      <c r="J62" s="54"/>
      <c r="K62" s="54"/>
      <c r="L62" s="78" t="str">
        <f t="shared" si="108"/>
        <v xml:space="preserve">            { line: "tú juzgarás los pueblos,, (La,,15)(Mi,,250)", sC: ""},</v>
      </c>
      <c r="M62" s="56" t="str">
        <f t="shared" si="86"/>
        <v>(</v>
      </c>
      <c r="N62" s="57" t="str">
        <f t="shared" si="2"/>
        <v>La</v>
      </c>
      <c r="O62" s="58" t="str">
        <f t="shared" si="87"/>
        <v>,</v>
      </c>
      <c r="P62" s="59" t="str">
        <f t="shared" si="4"/>
        <v/>
      </c>
      <c r="Q62" s="60" t="str">
        <f t="shared" si="88"/>
        <v>,</v>
      </c>
      <c r="R62" s="61">
        <f t="shared" si="89"/>
        <v>15</v>
      </c>
      <c r="S62" s="56" t="str">
        <f t="shared" si="90"/>
        <v>)</v>
      </c>
      <c r="T62" s="62" t="str">
        <f t="shared" si="91"/>
        <v>(</v>
      </c>
      <c r="U62" s="63" t="str">
        <f t="shared" si="9"/>
        <v>Mi</v>
      </c>
      <c r="V62" s="64" t="str">
        <f t="shared" si="92"/>
        <v>,</v>
      </c>
      <c r="W62" s="65" t="str">
        <f t="shared" si="11"/>
        <v/>
      </c>
      <c r="X62" s="64" t="str">
        <f t="shared" si="93"/>
        <v>,</v>
      </c>
      <c r="Y62" s="64">
        <f t="shared" si="94"/>
        <v>250</v>
      </c>
      <c r="Z62" s="56" t="str">
        <f t="shared" si="95"/>
        <v>)</v>
      </c>
      <c r="AA62" s="66" t="str">
        <f t="shared" si="96"/>
        <v/>
      </c>
      <c r="AB62" s="57" t="str">
        <f t="shared" si="16"/>
        <v/>
      </c>
      <c r="AC62" s="67" t="str">
        <f t="shared" si="97"/>
        <v/>
      </c>
      <c r="AD62" s="59" t="str">
        <f t="shared" si="98"/>
        <v/>
      </c>
      <c r="AE62" s="68" t="str">
        <f t="shared" si="99"/>
        <v/>
      </c>
      <c r="AF62" s="61" t="str">
        <f t="shared" si="100"/>
        <v/>
      </c>
      <c r="AG62" s="61" t="str">
        <f t="shared" si="101"/>
        <v/>
      </c>
      <c r="AH62" s="69" t="str">
        <f t="shared" si="102"/>
        <v/>
      </c>
      <c r="AI62" s="70" t="str">
        <f t="shared" si="23"/>
        <v/>
      </c>
      <c r="AJ62" s="64" t="str">
        <f t="shared" si="103"/>
        <v/>
      </c>
      <c r="AK62" s="64" t="str">
        <f t="shared" si="104"/>
        <v/>
      </c>
      <c r="AL62" s="64" t="str">
        <f t="shared" si="105"/>
        <v/>
      </c>
      <c r="AM62" s="64" t="str">
        <f t="shared" si="106"/>
        <v/>
      </c>
      <c r="AN62" s="64" t="str">
        <f t="shared" si="107"/>
        <v/>
      </c>
    </row>
    <row r="63" spans="1:40" ht="24.5" thickTop="1" thickBot="1" x14ac:dyDescent="0.55000000000000004">
      <c r="C63" s="51" t="s">
        <v>1042</v>
      </c>
      <c r="D63" s="52" t="s">
        <v>988</v>
      </c>
      <c r="E63" s="52">
        <v>7</v>
      </c>
      <c r="F63" s="53" t="s">
        <v>1015</v>
      </c>
      <c r="G63" s="53"/>
      <c r="H63" s="52"/>
      <c r="I63" s="52"/>
      <c r="J63" s="54"/>
      <c r="K63" s="54"/>
      <c r="L63" s="78" t="str">
        <f t="shared" si="108"/>
        <v xml:space="preserve">            { line: "sentenciarás a las naciones., (Si,7,15)(Mi,,250)", sC: ""},</v>
      </c>
      <c r="M63" s="56" t="str">
        <f t="shared" si="86"/>
        <v>(</v>
      </c>
      <c r="N63" s="57" t="str">
        <f t="shared" si="2"/>
        <v>Si</v>
      </c>
      <c r="O63" s="58" t="str">
        <f t="shared" si="87"/>
        <v>,</v>
      </c>
      <c r="P63" s="59">
        <f t="shared" si="4"/>
        <v>7</v>
      </c>
      <c r="Q63" s="60" t="str">
        <f t="shared" si="88"/>
        <v>,</v>
      </c>
      <c r="R63" s="61">
        <f t="shared" si="89"/>
        <v>15</v>
      </c>
      <c r="S63" s="56" t="str">
        <f t="shared" si="90"/>
        <v>)</v>
      </c>
      <c r="T63" s="62" t="str">
        <f t="shared" si="91"/>
        <v>(</v>
      </c>
      <c r="U63" s="63" t="str">
        <f t="shared" si="9"/>
        <v>Mi</v>
      </c>
      <c r="V63" s="64" t="str">
        <f t="shared" si="92"/>
        <v>,</v>
      </c>
      <c r="W63" s="65" t="str">
        <f t="shared" si="11"/>
        <v/>
      </c>
      <c r="X63" s="64" t="str">
        <f t="shared" si="93"/>
        <v>,</v>
      </c>
      <c r="Y63" s="64">
        <f t="shared" si="94"/>
        <v>250</v>
      </c>
      <c r="Z63" s="56" t="str">
        <f t="shared" si="95"/>
        <v>)</v>
      </c>
      <c r="AA63" s="66" t="str">
        <f t="shared" si="96"/>
        <v/>
      </c>
      <c r="AB63" s="57" t="str">
        <f t="shared" si="16"/>
        <v/>
      </c>
      <c r="AC63" s="67" t="str">
        <f t="shared" si="97"/>
        <v/>
      </c>
      <c r="AD63" s="59" t="str">
        <f t="shared" si="98"/>
        <v/>
      </c>
      <c r="AE63" s="68" t="str">
        <f t="shared" si="99"/>
        <v/>
      </c>
      <c r="AF63" s="61" t="str">
        <f t="shared" si="100"/>
        <v/>
      </c>
      <c r="AG63" s="61" t="str">
        <f t="shared" si="101"/>
        <v/>
      </c>
      <c r="AH63" s="69" t="str">
        <f t="shared" si="102"/>
        <v/>
      </c>
      <c r="AI63" s="70" t="str">
        <f t="shared" si="23"/>
        <v/>
      </c>
      <c r="AJ63" s="64" t="str">
        <f t="shared" si="103"/>
        <v/>
      </c>
      <c r="AK63" s="64" t="str">
        <f t="shared" si="104"/>
        <v/>
      </c>
      <c r="AL63" s="64" t="str">
        <f t="shared" si="105"/>
        <v/>
      </c>
      <c r="AM63" s="64" t="str">
        <f t="shared" si="106"/>
        <v/>
      </c>
      <c r="AN63" s="64" t="str">
        <f t="shared" si="107"/>
        <v/>
      </c>
    </row>
    <row r="64" spans="1:40" ht="26.5" thickTop="1" thickBot="1" x14ac:dyDescent="0.55000000000000004">
      <c r="C64" s="73"/>
      <c r="D64" s="74"/>
      <c r="E64" s="74"/>
      <c r="F64" s="74"/>
      <c r="G64" s="74"/>
      <c r="H64" s="74"/>
      <c r="I64" s="74"/>
      <c r="J64" s="74"/>
      <c r="K64" s="74"/>
      <c r="L64" s="75" t="s">
        <v>997</v>
      </c>
      <c r="M64" s="56"/>
      <c r="N64" s="57"/>
      <c r="O64" s="58"/>
      <c r="P64" s="59"/>
      <c r="Q64" s="60"/>
      <c r="R64" s="61"/>
      <c r="S64" s="56"/>
      <c r="T64" s="62"/>
      <c r="U64" s="63"/>
      <c r="V64" s="64"/>
      <c r="W64" s="65"/>
      <c r="X64" s="64"/>
      <c r="Y64" s="64"/>
      <c r="Z64" s="56"/>
      <c r="AA64" s="66"/>
      <c r="AB64" s="57"/>
      <c r="AC64" s="67"/>
      <c r="AD64" s="59"/>
      <c r="AE64" s="68"/>
      <c r="AF64" s="61"/>
      <c r="AG64" s="61"/>
      <c r="AH64" s="69"/>
      <c r="AI64" s="70"/>
      <c r="AJ64" s="64"/>
      <c r="AK64" s="64"/>
      <c r="AL64" s="64"/>
      <c r="AM64" s="64"/>
      <c r="AN64" s="64"/>
    </row>
    <row r="65" spans="2:40" ht="24.5" thickTop="1" thickBot="1" x14ac:dyDescent="0.55000000000000004">
      <c r="C65" s="51" t="s">
        <v>1043</v>
      </c>
      <c r="D65" s="52" t="s">
        <v>1027</v>
      </c>
      <c r="E65" s="52" t="s">
        <v>1016</v>
      </c>
      <c r="F65" s="53" t="s">
        <v>1021</v>
      </c>
      <c r="G65" s="53"/>
      <c r="H65" s="52"/>
      <c r="I65" s="52"/>
      <c r="J65" s="54"/>
      <c r="K65" s="54"/>
      <c r="L65" s="55" t="str">
        <f t="shared" si="108"/>
        <v xml:space="preserve">            { line: "En el camino bebe del torrente,, (Do#,m,15)(Sol#,,250)", sC: ""},</v>
      </c>
      <c r="M65" s="56" t="str">
        <f t="shared" si="86"/>
        <v>(</v>
      </c>
      <c r="N65" s="57" t="str">
        <f t="shared" si="2"/>
        <v>Do#</v>
      </c>
      <c r="O65" s="58" t="str">
        <f t="shared" si="87"/>
        <v>,</v>
      </c>
      <c r="P65" s="59" t="str">
        <f t="shared" si="4"/>
        <v>m</v>
      </c>
      <c r="Q65" s="60" t="str">
        <f t="shared" si="88"/>
        <v>,</v>
      </c>
      <c r="R65" s="61">
        <f t="shared" si="89"/>
        <v>15</v>
      </c>
      <c r="S65" s="56" t="str">
        <f t="shared" si="90"/>
        <v>)</v>
      </c>
      <c r="T65" s="62" t="str">
        <f t="shared" si="91"/>
        <v>(</v>
      </c>
      <c r="U65" s="63" t="str">
        <f t="shared" si="9"/>
        <v>Sol#</v>
      </c>
      <c r="V65" s="64" t="str">
        <f t="shared" si="92"/>
        <v>,</v>
      </c>
      <c r="W65" s="65" t="str">
        <f t="shared" si="11"/>
        <v/>
      </c>
      <c r="X65" s="64" t="str">
        <f t="shared" si="93"/>
        <v>,</v>
      </c>
      <c r="Y65" s="64">
        <f t="shared" si="94"/>
        <v>250</v>
      </c>
      <c r="Z65" s="56" t="str">
        <f t="shared" si="95"/>
        <v>)</v>
      </c>
      <c r="AA65" s="66" t="str">
        <f t="shared" si="96"/>
        <v/>
      </c>
      <c r="AB65" s="57" t="str">
        <f t="shared" si="16"/>
        <v/>
      </c>
      <c r="AC65" s="67" t="str">
        <f t="shared" si="97"/>
        <v/>
      </c>
      <c r="AD65" s="59" t="str">
        <f t="shared" si="98"/>
        <v/>
      </c>
      <c r="AE65" s="68" t="str">
        <f t="shared" si="99"/>
        <v/>
      </c>
      <c r="AF65" s="61" t="str">
        <f t="shared" si="100"/>
        <v/>
      </c>
      <c r="AG65" s="61" t="str">
        <f t="shared" si="101"/>
        <v/>
      </c>
      <c r="AH65" s="69" t="str">
        <f t="shared" si="102"/>
        <v/>
      </c>
      <c r="AI65" s="70" t="str">
        <f t="shared" si="23"/>
        <v/>
      </c>
      <c r="AJ65" s="64" t="str">
        <f t="shared" si="103"/>
        <v/>
      </c>
      <c r="AK65" s="64" t="str">
        <f t="shared" si="104"/>
        <v/>
      </c>
      <c r="AL65" s="64" t="str">
        <f t="shared" si="105"/>
        <v/>
      </c>
      <c r="AM65" s="64" t="str">
        <f t="shared" si="106"/>
        <v/>
      </c>
      <c r="AN65" s="64" t="str">
        <f t="shared" si="107"/>
        <v/>
      </c>
    </row>
    <row r="66" spans="2:40" ht="24.5" thickTop="1" thickBot="1" x14ac:dyDescent="0.55000000000000004">
      <c r="C66" s="51" t="s">
        <v>1044</v>
      </c>
      <c r="D66" s="52" t="s">
        <v>988</v>
      </c>
      <c r="E66" s="52"/>
      <c r="F66" s="53" t="s">
        <v>1021</v>
      </c>
      <c r="G66" s="53"/>
      <c r="H66" s="52"/>
      <c r="I66" s="52"/>
      <c r="J66" s="54"/>
      <c r="K66" s="54"/>
      <c r="L66" s="55" t="str">
        <f t="shared" si="108"/>
        <v xml:space="preserve">            { line: "y levanta la cabeza,, (Si,,15)(Sol#,,250)", sC: ""},</v>
      </c>
      <c r="M66" s="56" t="str">
        <f t="shared" si="86"/>
        <v>(</v>
      </c>
      <c r="N66" s="57" t="str">
        <f t="shared" si="2"/>
        <v>Si</v>
      </c>
      <c r="O66" s="58" t="str">
        <f t="shared" si="87"/>
        <v>,</v>
      </c>
      <c r="P66" s="59" t="str">
        <f t="shared" si="4"/>
        <v/>
      </c>
      <c r="Q66" s="60" t="str">
        <f t="shared" si="88"/>
        <v>,</v>
      </c>
      <c r="R66" s="61">
        <f t="shared" si="89"/>
        <v>15</v>
      </c>
      <c r="S66" s="56" t="str">
        <f t="shared" si="90"/>
        <v>)</v>
      </c>
      <c r="T66" s="62" t="str">
        <f t="shared" si="91"/>
        <v>(</v>
      </c>
      <c r="U66" s="63" t="str">
        <f t="shared" si="9"/>
        <v>Sol#</v>
      </c>
      <c r="V66" s="64" t="str">
        <f t="shared" si="92"/>
        <v>,</v>
      </c>
      <c r="W66" s="65" t="str">
        <f t="shared" si="11"/>
        <v/>
      </c>
      <c r="X66" s="64" t="str">
        <f t="shared" si="93"/>
        <v>,</v>
      </c>
      <c r="Y66" s="64">
        <f t="shared" si="94"/>
        <v>250</v>
      </c>
      <c r="Z66" s="56" t="str">
        <f t="shared" si="95"/>
        <v>)</v>
      </c>
      <c r="AA66" s="66" t="str">
        <f t="shared" si="96"/>
        <v/>
      </c>
      <c r="AB66" s="57" t="str">
        <f t="shared" si="16"/>
        <v/>
      </c>
      <c r="AC66" s="67" t="str">
        <f t="shared" si="97"/>
        <v/>
      </c>
      <c r="AD66" s="59" t="str">
        <f t="shared" si="98"/>
        <v/>
      </c>
      <c r="AE66" s="68" t="str">
        <f t="shared" si="99"/>
        <v/>
      </c>
      <c r="AF66" s="61" t="str">
        <f t="shared" si="100"/>
        <v/>
      </c>
      <c r="AG66" s="61" t="str">
        <f t="shared" si="101"/>
        <v/>
      </c>
      <c r="AH66" s="69" t="str">
        <f t="shared" si="102"/>
        <v/>
      </c>
      <c r="AI66" s="70" t="str">
        <f t="shared" si="23"/>
        <v/>
      </c>
      <c r="AJ66" s="64" t="str">
        <f t="shared" si="103"/>
        <v/>
      </c>
      <c r="AK66" s="64" t="str">
        <f t="shared" si="104"/>
        <v/>
      </c>
      <c r="AL66" s="64" t="str">
        <f t="shared" si="105"/>
        <v/>
      </c>
      <c r="AM66" s="64" t="str">
        <f t="shared" si="106"/>
        <v/>
      </c>
      <c r="AN66" s="64" t="str">
        <f t="shared" si="107"/>
        <v/>
      </c>
    </row>
    <row r="67" spans="2:40" ht="24.5" thickTop="1" thickBot="1" x14ac:dyDescent="0.55000000000000004">
      <c r="C67" s="51" t="s">
        <v>1045</v>
      </c>
      <c r="D67" s="52" t="s">
        <v>1017</v>
      </c>
      <c r="E67" s="52"/>
      <c r="F67" s="53" t="s">
        <v>1015</v>
      </c>
      <c r="G67" s="53"/>
      <c r="H67" s="52"/>
      <c r="I67" s="52"/>
      <c r="J67" s="54"/>
      <c r="K67" s="54"/>
      <c r="L67" s="55" t="str">
        <f t="shared" si="108"/>
        <v xml:space="preserve">            { line: "levanta la cabeza,, (La,,15)(Mi,,250)", sC: ""},</v>
      </c>
      <c r="M67" s="56" t="str">
        <f t="shared" si="86"/>
        <v>(</v>
      </c>
      <c r="N67" s="57" t="str">
        <f t="shared" si="2"/>
        <v>La</v>
      </c>
      <c r="O67" s="58" t="str">
        <f t="shared" si="87"/>
        <v>,</v>
      </c>
      <c r="P67" s="59" t="str">
        <f t="shared" si="4"/>
        <v/>
      </c>
      <c r="Q67" s="60" t="str">
        <f t="shared" si="88"/>
        <v>,</v>
      </c>
      <c r="R67" s="61">
        <f t="shared" si="89"/>
        <v>15</v>
      </c>
      <c r="S67" s="56" t="str">
        <f t="shared" si="90"/>
        <v>)</v>
      </c>
      <c r="T67" s="62" t="str">
        <f t="shared" si="91"/>
        <v>(</v>
      </c>
      <c r="U67" s="63" t="str">
        <f t="shared" si="9"/>
        <v>Mi</v>
      </c>
      <c r="V67" s="64" t="str">
        <f t="shared" si="92"/>
        <v>,</v>
      </c>
      <c r="W67" s="65" t="str">
        <f t="shared" si="11"/>
        <v/>
      </c>
      <c r="X67" s="64" t="str">
        <f t="shared" si="93"/>
        <v>,</v>
      </c>
      <c r="Y67" s="64">
        <f t="shared" si="94"/>
        <v>250</v>
      </c>
      <c r="Z67" s="56" t="str">
        <f t="shared" si="95"/>
        <v>)</v>
      </c>
      <c r="AA67" s="66" t="str">
        <f t="shared" si="96"/>
        <v/>
      </c>
      <c r="AB67" s="57" t="str">
        <f t="shared" si="16"/>
        <v/>
      </c>
      <c r="AC67" s="67" t="str">
        <f t="shared" si="97"/>
        <v/>
      </c>
      <c r="AD67" s="59" t="str">
        <f t="shared" si="98"/>
        <v/>
      </c>
      <c r="AE67" s="68" t="str">
        <f t="shared" si="99"/>
        <v/>
      </c>
      <c r="AF67" s="61" t="str">
        <f t="shared" si="100"/>
        <v/>
      </c>
      <c r="AG67" s="61" t="str">
        <f t="shared" si="101"/>
        <v/>
      </c>
      <c r="AH67" s="69" t="str">
        <f t="shared" si="102"/>
        <v/>
      </c>
      <c r="AI67" s="70" t="str">
        <f t="shared" si="23"/>
        <v/>
      </c>
      <c r="AJ67" s="64" t="str">
        <f t="shared" si="103"/>
        <v/>
      </c>
      <c r="AK67" s="64" t="str">
        <f t="shared" si="104"/>
        <v/>
      </c>
      <c r="AL67" s="64" t="str">
        <f t="shared" si="105"/>
        <v/>
      </c>
      <c r="AM67" s="64" t="str">
        <f t="shared" si="106"/>
        <v/>
      </c>
      <c r="AN67" s="64" t="str">
        <f t="shared" si="107"/>
        <v/>
      </c>
    </row>
    <row r="68" spans="2:40" ht="24.5" thickTop="1" thickBot="1" x14ac:dyDescent="0.55000000000000004">
      <c r="C68" s="51" t="s">
        <v>1046</v>
      </c>
      <c r="D68" s="52" t="s">
        <v>988</v>
      </c>
      <c r="E68" s="52">
        <v>7</v>
      </c>
      <c r="F68" s="53" t="s">
        <v>1015</v>
      </c>
      <c r="G68" s="53"/>
      <c r="H68" s="52"/>
      <c r="I68" s="52"/>
      <c r="J68" s="54"/>
      <c r="K68" s="54"/>
      <c r="L68" s="55" t="str">
        <f t="shared" si="108"/>
        <v xml:space="preserve">            { line: "levanta la cabeza., (Si,7,15)(Mi,,250)", sC: ""},</v>
      </c>
      <c r="M68" s="56" t="str">
        <f t="shared" si="86"/>
        <v>(</v>
      </c>
      <c r="N68" s="57" t="str">
        <f t="shared" si="2"/>
        <v>Si</v>
      </c>
      <c r="O68" s="58" t="str">
        <f t="shared" si="87"/>
        <v>,</v>
      </c>
      <c r="P68" s="59">
        <f t="shared" si="4"/>
        <v>7</v>
      </c>
      <c r="Q68" s="60" t="str">
        <f t="shared" si="88"/>
        <v>,</v>
      </c>
      <c r="R68" s="61">
        <f t="shared" si="89"/>
        <v>15</v>
      </c>
      <c r="S68" s="56" t="str">
        <f t="shared" si="90"/>
        <v>)</v>
      </c>
      <c r="T68" s="62" t="str">
        <f t="shared" si="91"/>
        <v>(</v>
      </c>
      <c r="U68" s="63" t="str">
        <f t="shared" si="9"/>
        <v>Mi</v>
      </c>
      <c r="V68" s="64" t="str">
        <f t="shared" si="92"/>
        <v>,</v>
      </c>
      <c r="W68" s="65" t="str">
        <f t="shared" si="11"/>
        <v/>
      </c>
      <c r="X68" s="64" t="str">
        <f t="shared" si="93"/>
        <v>,</v>
      </c>
      <c r="Y68" s="64">
        <f t="shared" si="94"/>
        <v>250</v>
      </c>
      <c r="Z68" s="56" t="str">
        <f t="shared" si="95"/>
        <v>)</v>
      </c>
      <c r="AA68" s="66" t="str">
        <f t="shared" si="96"/>
        <v/>
      </c>
      <c r="AB68" s="57" t="str">
        <f t="shared" si="16"/>
        <v/>
      </c>
      <c r="AC68" s="67" t="str">
        <f t="shared" si="97"/>
        <v/>
      </c>
      <c r="AD68" s="59" t="str">
        <f t="shared" si="98"/>
        <v/>
      </c>
      <c r="AE68" s="68" t="str">
        <f t="shared" si="99"/>
        <v/>
      </c>
      <c r="AF68" s="61" t="str">
        <f t="shared" si="100"/>
        <v/>
      </c>
      <c r="AG68" s="61" t="str">
        <f t="shared" si="101"/>
        <v/>
      </c>
      <c r="AH68" s="69" t="str">
        <f t="shared" si="102"/>
        <v/>
      </c>
      <c r="AI68" s="70" t="str">
        <f t="shared" si="23"/>
        <v/>
      </c>
      <c r="AJ68" s="64" t="str">
        <f t="shared" si="103"/>
        <v/>
      </c>
      <c r="AK68" s="64" t="str">
        <f t="shared" si="104"/>
        <v/>
      </c>
      <c r="AL68" s="64" t="str">
        <f t="shared" si="105"/>
        <v/>
      </c>
      <c r="AM68" s="64" t="str">
        <f t="shared" si="106"/>
        <v/>
      </c>
      <c r="AN68" s="64" t="str">
        <f t="shared" si="107"/>
        <v/>
      </c>
    </row>
    <row r="69" spans="2:40" ht="26.5" thickTop="1" thickBot="1" x14ac:dyDescent="0.55000000000000004">
      <c r="C69" s="73"/>
      <c r="D69" s="74"/>
      <c r="E69" s="74"/>
      <c r="F69" s="74"/>
      <c r="G69" s="74"/>
      <c r="H69" s="74"/>
      <c r="I69" s="74"/>
      <c r="J69" s="74"/>
      <c r="K69" s="74"/>
      <c r="L69" s="75" t="s">
        <v>997</v>
      </c>
      <c r="M69" s="56"/>
      <c r="N69" s="57"/>
      <c r="O69" s="58"/>
      <c r="P69" s="59"/>
      <c r="Q69" s="60"/>
      <c r="R69" s="61"/>
      <c r="S69" s="56"/>
      <c r="T69" s="62"/>
      <c r="U69" s="63"/>
      <c r="V69" s="64"/>
      <c r="W69" s="65"/>
      <c r="X69" s="64"/>
      <c r="Y69" s="64"/>
      <c r="Z69" s="56"/>
      <c r="AA69" s="66"/>
      <c r="AB69" s="57"/>
      <c r="AC69" s="67"/>
      <c r="AD69" s="59"/>
      <c r="AE69" s="68"/>
      <c r="AF69" s="61"/>
      <c r="AG69" s="61"/>
      <c r="AH69" s="69"/>
      <c r="AI69" s="70"/>
      <c r="AJ69" s="64"/>
      <c r="AK69" s="64"/>
      <c r="AL69" s="64"/>
      <c r="AM69" s="64"/>
      <c r="AN69" s="64"/>
    </row>
    <row r="70" spans="2:40" ht="24.5" thickTop="1" thickBot="1" x14ac:dyDescent="0.55000000000000004">
      <c r="C70" s="79" t="s">
        <v>999</v>
      </c>
      <c r="D70" s="80"/>
      <c r="E70" s="80"/>
      <c r="F70" s="80"/>
      <c r="G70" s="80"/>
      <c r="H70" s="80"/>
      <c r="I70" s="80"/>
      <c r="J70" s="80"/>
      <c r="K70" s="80"/>
      <c r="L70" s="81" t="s">
        <v>1000</v>
      </c>
      <c r="M70" s="56" t="str">
        <f t="shared" ref="M70:M76" si="109">IF(N70="","","(")</f>
        <v/>
      </c>
      <c r="N70" s="57" t="str">
        <f t="shared" ref="N70:N76" si="110">IF(D70="","",D70)</f>
        <v/>
      </c>
      <c r="O70" s="58" t="str">
        <f t="shared" ref="O70:O76" si="111">IF(N70="","",",")</f>
        <v/>
      </c>
      <c r="P70" s="59" t="str">
        <f t="shared" ref="P70:P76" si="112">IF(E70="","",E70)</f>
        <v/>
      </c>
      <c r="Q70" s="60" t="str">
        <f t="shared" ref="Q70:Q76" si="113">IF(N70="","",",")</f>
        <v/>
      </c>
      <c r="R70" s="61" t="str">
        <f t="shared" ref="R70:R76" si="114">IF(N70="","",15)</f>
        <v/>
      </c>
      <c r="S70" s="56" t="str">
        <f t="shared" ref="S70:S76" si="115">IF(N70="","",")")</f>
        <v/>
      </c>
      <c r="T70" s="62" t="str">
        <f t="shared" ref="T70:T76" si="116">IF(U70="","","(")</f>
        <v/>
      </c>
      <c r="U70" s="63" t="str">
        <f t="shared" ref="U70:U76" si="117">IF(F70="","",F70)</f>
        <v/>
      </c>
      <c r="V70" s="64" t="str">
        <f t="shared" ref="V70:V76" si="118">IF(U70="","",",")</f>
        <v/>
      </c>
      <c r="W70" s="65" t="str">
        <f t="shared" ref="W70:W76" si="119">IF(G70="","",G70)</f>
        <v/>
      </c>
      <c r="X70" s="64" t="str">
        <f t="shared" ref="X70:X76" si="120">IF(U70="","",",")</f>
        <v/>
      </c>
      <c r="Y70" s="64" t="str">
        <f t="shared" ref="Y70:Y76" si="121">IF(U70="","",250)</f>
        <v/>
      </c>
      <c r="Z70" s="56" t="str">
        <f t="shared" ref="Z70:Z76" si="122">IF(U70="","",")")</f>
        <v/>
      </c>
      <c r="AA70" s="66" t="str">
        <f t="shared" ref="AA70:AA76" si="123">IF(AB70="","","(")</f>
        <v/>
      </c>
      <c r="AB70" s="57" t="str">
        <f t="shared" ref="AB70:AB76" si="124">IF(H70="","",H70)</f>
        <v/>
      </c>
      <c r="AC70" s="67" t="str">
        <f t="shared" ref="AC70:AC76" si="125">IF(AB70="","",",")</f>
        <v/>
      </c>
      <c r="AD70" s="59" t="str">
        <f t="shared" ref="AD70:AD76" si="126">IF(I70="","",I70)</f>
        <v/>
      </c>
      <c r="AE70" s="68" t="str">
        <f t="shared" ref="AE70:AE76" si="127">IF(AB70="","",",")</f>
        <v/>
      </c>
      <c r="AF70" s="61" t="str">
        <f t="shared" ref="AF70:AF76" si="128">IF(AB70="","",350)</f>
        <v/>
      </c>
      <c r="AG70" s="61" t="str">
        <f t="shared" ref="AG70:AG76" si="129">IF(AB70="","",")")</f>
        <v/>
      </c>
      <c r="AH70" s="69" t="str">
        <f t="shared" ref="AH70:AH76" si="130">IF(AI70="","","(")</f>
        <v/>
      </c>
      <c r="AI70" s="70" t="str">
        <f t="shared" ref="AI70:AI76" si="131">IF(J70="","",J70)</f>
        <v/>
      </c>
      <c r="AJ70" s="64" t="str">
        <f t="shared" ref="AJ70:AJ76" si="132">IF(AI70="","",",")</f>
        <v/>
      </c>
      <c r="AK70" s="64" t="str">
        <f t="shared" ref="AK70:AK76" si="133">IF(K70="","",K70)</f>
        <v/>
      </c>
      <c r="AL70" s="64" t="str">
        <f t="shared" ref="AL70:AL76" si="134">IF(AI70="","",",")</f>
        <v/>
      </c>
      <c r="AM70" s="64" t="str">
        <f t="shared" ref="AM70:AM76" si="135">IF(AI70="","",450)</f>
        <v/>
      </c>
      <c r="AN70" s="64" t="str">
        <f t="shared" ref="AN70:AN76" si="136">IF(AI70="","",")")</f>
        <v/>
      </c>
    </row>
    <row r="71" spans="2:40" ht="24.5" thickTop="1" thickBot="1" x14ac:dyDescent="0.55000000000000004">
      <c r="B71" t="s">
        <v>1001</v>
      </c>
      <c r="C71" s="82" t="s">
        <v>1019</v>
      </c>
      <c r="D71" s="83" t="s">
        <v>1015</v>
      </c>
      <c r="E71" s="83"/>
      <c r="F71" s="83"/>
      <c r="G71" s="83"/>
      <c r="H71" s="83"/>
      <c r="I71" s="83"/>
      <c r="J71" s="83"/>
      <c r="K71" s="83"/>
      <c r="L71" s="84" t="str">
        <f>IF(C71="","",_xlfn.CONCAT("       triggerLine: ","""",C71,", ",M71:AN71,""", sC: ","""",B71,""", lines: ["))</f>
        <v xml:space="preserve">       triggerLine: "DICE EL SEÑOR A MI SEÑOR:, (Mi,,15)", sC: "ta as", lines: [</v>
      </c>
      <c r="M71" s="56" t="str">
        <f t="shared" si="109"/>
        <v>(</v>
      </c>
      <c r="N71" s="57" t="str">
        <f t="shared" si="110"/>
        <v>Mi</v>
      </c>
      <c r="O71" s="58" t="str">
        <f t="shared" si="111"/>
        <v>,</v>
      </c>
      <c r="P71" s="59" t="str">
        <f t="shared" si="112"/>
        <v/>
      </c>
      <c r="Q71" s="60" t="str">
        <f t="shared" si="113"/>
        <v>,</v>
      </c>
      <c r="R71" s="61">
        <f t="shared" si="114"/>
        <v>15</v>
      </c>
      <c r="S71" s="56" t="str">
        <f t="shared" si="115"/>
        <v>)</v>
      </c>
      <c r="T71" s="62" t="str">
        <f t="shared" si="116"/>
        <v/>
      </c>
      <c r="U71" s="63" t="str">
        <f t="shared" si="117"/>
        <v/>
      </c>
      <c r="V71" s="64" t="str">
        <f t="shared" si="118"/>
        <v/>
      </c>
      <c r="W71" s="65" t="str">
        <f t="shared" si="119"/>
        <v/>
      </c>
      <c r="X71" s="64" t="str">
        <f t="shared" si="120"/>
        <v/>
      </c>
      <c r="Y71" s="64" t="str">
        <f t="shared" si="121"/>
        <v/>
      </c>
      <c r="Z71" s="56" t="str">
        <f t="shared" si="122"/>
        <v/>
      </c>
      <c r="AA71" s="66" t="str">
        <f t="shared" si="123"/>
        <v/>
      </c>
      <c r="AB71" s="57" t="str">
        <f t="shared" si="124"/>
        <v/>
      </c>
      <c r="AC71" s="67" t="str">
        <f t="shared" si="125"/>
        <v/>
      </c>
      <c r="AD71" s="59" t="str">
        <f t="shared" si="126"/>
        <v/>
      </c>
      <c r="AE71" s="68" t="str">
        <f t="shared" si="127"/>
        <v/>
      </c>
      <c r="AF71" s="61" t="str">
        <f t="shared" si="128"/>
        <v/>
      </c>
      <c r="AG71" s="61" t="str">
        <f t="shared" si="129"/>
        <v/>
      </c>
      <c r="AH71" s="69" t="str">
        <f t="shared" si="130"/>
        <v/>
      </c>
      <c r="AI71" s="70" t="str">
        <f t="shared" si="131"/>
        <v/>
      </c>
      <c r="AJ71" s="64" t="str">
        <f t="shared" si="132"/>
        <v/>
      </c>
      <c r="AK71" s="64" t="str">
        <f t="shared" si="133"/>
        <v/>
      </c>
      <c r="AL71" s="64" t="str">
        <f t="shared" si="134"/>
        <v/>
      </c>
      <c r="AM71" s="64" t="str">
        <f t="shared" si="135"/>
        <v/>
      </c>
      <c r="AN71" s="64" t="str">
        <f t="shared" si="136"/>
        <v/>
      </c>
    </row>
    <row r="72" spans="2:40" ht="24.5" thickTop="1" thickBot="1" x14ac:dyDescent="0.55000000000000004">
      <c r="B72" t="s">
        <v>1003</v>
      </c>
      <c r="C72" s="85" t="s">
        <v>1020</v>
      </c>
      <c r="D72" s="86" t="s">
        <v>1021</v>
      </c>
      <c r="E72" s="86"/>
      <c r="F72" s="86"/>
      <c r="G72" s="86"/>
      <c r="H72" s="87"/>
      <c r="I72" s="87"/>
      <c r="J72" s="87"/>
      <c r="K72" s="87"/>
      <c r="L72" s="88" t="str">
        <f>IF(C72="","",_xlfn.CONCAT("            { line: ","""",C72,", ",M72:AN72,""", sC: ","""",B72,"""},"))</f>
        <v xml:space="preserve">            { line: "«SIÉNTATE A MI DERECHA,, (Sol#,,15)", sC: "as"},</v>
      </c>
      <c r="M72" s="56" t="str">
        <f t="shared" si="109"/>
        <v>(</v>
      </c>
      <c r="N72" s="57" t="str">
        <f t="shared" si="110"/>
        <v>Sol#</v>
      </c>
      <c r="O72" s="58" t="str">
        <f t="shared" si="111"/>
        <v>,</v>
      </c>
      <c r="P72" s="59" t="str">
        <f t="shared" si="112"/>
        <v/>
      </c>
      <c r="Q72" s="60" t="str">
        <f t="shared" si="113"/>
        <v>,</v>
      </c>
      <c r="R72" s="61">
        <f t="shared" si="114"/>
        <v>15</v>
      </c>
      <c r="S72" s="56" t="str">
        <f t="shared" si="115"/>
        <v>)</v>
      </c>
      <c r="T72" s="62" t="str">
        <f t="shared" si="116"/>
        <v/>
      </c>
      <c r="U72" s="63" t="str">
        <f t="shared" si="117"/>
        <v/>
      </c>
      <c r="V72" s="64" t="str">
        <f t="shared" si="118"/>
        <v/>
      </c>
      <c r="W72" s="65" t="str">
        <f t="shared" si="119"/>
        <v/>
      </c>
      <c r="X72" s="64" t="str">
        <f t="shared" si="120"/>
        <v/>
      </c>
      <c r="Y72" s="64" t="str">
        <f t="shared" si="121"/>
        <v/>
      </c>
      <c r="Z72" s="56" t="str">
        <f t="shared" si="122"/>
        <v/>
      </c>
      <c r="AA72" s="66" t="str">
        <f t="shared" si="123"/>
        <v/>
      </c>
      <c r="AB72" s="57" t="str">
        <f t="shared" si="124"/>
        <v/>
      </c>
      <c r="AC72" s="67" t="str">
        <f t="shared" si="125"/>
        <v/>
      </c>
      <c r="AD72" s="59" t="str">
        <f t="shared" si="126"/>
        <v/>
      </c>
      <c r="AE72" s="68" t="str">
        <f t="shared" si="127"/>
        <v/>
      </c>
      <c r="AF72" s="61" t="str">
        <f t="shared" si="128"/>
        <v/>
      </c>
      <c r="AG72" s="61" t="str">
        <f t="shared" si="129"/>
        <v/>
      </c>
      <c r="AH72" s="69" t="str">
        <f t="shared" si="130"/>
        <v/>
      </c>
      <c r="AI72" s="70" t="str">
        <f t="shared" si="131"/>
        <v/>
      </c>
      <c r="AJ72" s="64" t="str">
        <f t="shared" si="132"/>
        <v/>
      </c>
      <c r="AK72" s="64" t="str">
        <f t="shared" si="133"/>
        <v/>
      </c>
      <c r="AL72" s="64" t="str">
        <f t="shared" si="134"/>
        <v/>
      </c>
      <c r="AM72" s="64" t="str">
        <f t="shared" si="135"/>
        <v/>
      </c>
      <c r="AN72" s="64" t="str">
        <f t="shared" si="136"/>
        <v/>
      </c>
    </row>
    <row r="73" spans="2:40" ht="24.5" thickTop="1" thickBot="1" x14ac:dyDescent="0.55000000000000004">
      <c r="B73" t="s">
        <v>1003</v>
      </c>
      <c r="C73" s="85" t="s">
        <v>1022</v>
      </c>
      <c r="D73" s="89" t="s">
        <v>1017</v>
      </c>
      <c r="E73" s="89"/>
      <c r="F73" s="89"/>
      <c r="G73" s="89"/>
      <c r="H73" s="90"/>
      <c r="I73" s="90"/>
      <c r="J73" s="90"/>
      <c r="K73" s="90"/>
      <c r="L73" s="88" t="str">
        <f>IF(C73="","",_xlfn.CONCAT("            { line: ","""",C73,", ",M73:AN73,""", sC: ","""",B73,"""},"))</f>
        <v xml:space="preserve">            { line: "HASTA QUE PONGA A TUS ENEMIGOS, (La,,15)", sC: "as"},</v>
      </c>
      <c r="M73" s="56" t="str">
        <f t="shared" si="109"/>
        <v>(</v>
      </c>
      <c r="N73" s="57" t="str">
        <f t="shared" si="110"/>
        <v>La</v>
      </c>
      <c r="O73" s="58" t="str">
        <f t="shared" si="111"/>
        <v>,</v>
      </c>
      <c r="P73" s="59" t="str">
        <f t="shared" si="112"/>
        <v/>
      </c>
      <c r="Q73" s="60" t="str">
        <f t="shared" si="113"/>
        <v>,</v>
      </c>
      <c r="R73" s="61">
        <f t="shared" si="114"/>
        <v>15</v>
      </c>
      <c r="S73" s="56" t="str">
        <f t="shared" si="115"/>
        <v>)</v>
      </c>
      <c r="T73" s="62" t="str">
        <f t="shared" si="116"/>
        <v/>
      </c>
      <c r="U73" s="63" t="str">
        <f t="shared" si="117"/>
        <v/>
      </c>
      <c r="V73" s="64" t="str">
        <f t="shared" si="118"/>
        <v/>
      </c>
      <c r="W73" s="65" t="str">
        <f t="shared" si="119"/>
        <v/>
      </c>
      <c r="X73" s="64" t="str">
        <f t="shared" si="120"/>
        <v/>
      </c>
      <c r="Y73" s="64" t="str">
        <f t="shared" si="121"/>
        <v/>
      </c>
      <c r="Z73" s="56" t="str">
        <f t="shared" si="122"/>
        <v/>
      </c>
      <c r="AA73" s="66" t="str">
        <f t="shared" si="123"/>
        <v/>
      </c>
      <c r="AB73" s="57" t="str">
        <f t="shared" si="124"/>
        <v/>
      </c>
      <c r="AC73" s="67" t="str">
        <f t="shared" si="125"/>
        <v/>
      </c>
      <c r="AD73" s="59" t="str">
        <f t="shared" si="126"/>
        <v/>
      </c>
      <c r="AE73" s="68" t="str">
        <f t="shared" si="127"/>
        <v/>
      </c>
      <c r="AF73" s="61" t="str">
        <f t="shared" si="128"/>
        <v/>
      </c>
      <c r="AG73" s="61" t="str">
        <f t="shared" si="129"/>
        <v/>
      </c>
      <c r="AH73" s="69" t="str">
        <f t="shared" si="130"/>
        <v/>
      </c>
      <c r="AI73" s="70" t="str">
        <f t="shared" si="131"/>
        <v/>
      </c>
      <c r="AJ73" s="64" t="str">
        <f t="shared" si="132"/>
        <v/>
      </c>
      <c r="AK73" s="64" t="str">
        <f t="shared" si="133"/>
        <v/>
      </c>
      <c r="AL73" s="64" t="str">
        <f t="shared" si="134"/>
        <v/>
      </c>
      <c r="AM73" s="64" t="str">
        <f t="shared" si="135"/>
        <v/>
      </c>
      <c r="AN73" s="64" t="str">
        <f t="shared" si="136"/>
        <v/>
      </c>
    </row>
    <row r="74" spans="2:40" ht="24.5" thickTop="1" thickBot="1" x14ac:dyDescent="0.55000000000000004">
      <c r="B74" t="s">
        <v>1003</v>
      </c>
      <c r="C74" s="85" t="s">
        <v>1023</v>
      </c>
      <c r="D74" s="86" t="s">
        <v>1015</v>
      </c>
      <c r="E74" s="86"/>
      <c r="F74" s="86"/>
      <c r="G74" s="86"/>
      <c r="H74" s="87"/>
      <c r="I74" s="87"/>
      <c r="J74" s="87"/>
      <c r="K74" s="87"/>
      <c r="L74" s="88" t="str">
        <f>IF(C74="","",_xlfn.CONCAT("            { line: ","""",C74,", ",M74:AN74,""", sC: ","""",B74,"""},"))</f>
        <v xml:space="preserve">            { line: "COMO ESCABEL DE TUS PIES;, (Mi,,15)", sC: "as"},</v>
      </c>
      <c r="M74" s="56" t="str">
        <f t="shared" si="109"/>
        <v>(</v>
      </c>
      <c r="N74" s="57" t="str">
        <f t="shared" si="110"/>
        <v>Mi</v>
      </c>
      <c r="O74" s="58" t="str">
        <f t="shared" si="111"/>
        <v>,</v>
      </c>
      <c r="P74" s="59" t="str">
        <f t="shared" si="112"/>
        <v/>
      </c>
      <c r="Q74" s="60" t="str">
        <f t="shared" si="113"/>
        <v>,</v>
      </c>
      <c r="R74" s="61">
        <f t="shared" si="114"/>
        <v>15</v>
      </c>
      <c r="S74" s="56" t="str">
        <f t="shared" si="115"/>
        <v>)</v>
      </c>
      <c r="T74" s="62" t="str">
        <f t="shared" si="116"/>
        <v/>
      </c>
      <c r="U74" s="63" t="str">
        <f t="shared" si="117"/>
        <v/>
      </c>
      <c r="V74" s="64" t="str">
        <f t="shared" si="118"/>
        <v/>
      </c>
      <c r="W74" s="65" t="str">
        <f t="shared" si="119"/>
        <v/>
      </c>
      <c r="X74" s="64" t="str">
        <f t="shared" si="120"/>
        <v/>
      </c>
      <c r="Y74" s="64" t="str">
        <f t="shared" si="121"/>
        <v/>
      </c>
      <c r="Z74" s="56" t="str">
        <f t="shared" si="122"/>
        <v/>
      </c>
      <c r="AA74" s="66" t="str">
        <f t="shared" si="123"/>
        <v/>
      </c>
      <c r="AB74" s="57" t="str">
        <f t="shared" si="124"/>
        <v/>
      </c>
      <c r="AC74" s="67" t="str">
        <f t="shared" si="125"/>
        <v/>
      </c>
      <c r="AD74" s="59" t="str">
        <f t="shared" si="126"/>
        <v/>
      </c>
      <c r="AE74" s="68" t="str">
        <f t="shared" si="127"/>
        <v/>
      </c>
      <c r="AF74" s="61" t="str">
        <f t="shared" si="128"/>
        <v/>
      </c>
      <c r="AG74" s="61" t="str">
        <f t="shared" si="129"/>
        <v/>
      </c>
      <c r="AH74" s="69" t="str">
        <f t="shared" si="130"/>
        <v/>
      </c>
      <c r="AI74" s="70" t="str">
        <f t="shared" si="131"/>
        <v/>
      </c>
      <c r="AJ74" s="64" t="str">
        <f t="shared" si="132"/>
        <v/>
      </c>
      <c r="AK74" s="64" t="str">
        <f t="shared" si="133"/>
        <v/>
      </c>
      <c r="AL74" s="64" t="str">
        <f t="shared" si="134"/>
        <v/>
      </c>
      <c r="AM74" s="64" t="str">
        <f t="shared" si="135"/>
        <v/>
      </c>
      <c r="AN74" s="64" t="str">
        <f t="shared" si="136"/>
        <v/>
      </c>
    </row>
    <row r="75" spans="2:40" ht="24.5" thickTop="1" thickBot="1" x14ac:dyDescent="0.55000000000000004">
      <c r="B75" t="s">
        <v>1003</v>
      </c>
      <c r="C75" s="85" t="s">
        <v>1024</v>
      </c>
      <c r="D75" s="89" t="s">
        <v>988</v>
      </c>
      <c r="E75" s="89">
        <v>7</v>
      </c>
      <c r="F75" s="89" t="s">
        <v>1015</v>
      </c>
      <c r="G75" s="89"/>
      <c r="H75" s="90"/>
      <c r="I75" s="90"/>
      <c r="J75" s="90"/>
      <c r="K75" s="90"/>
      <c r="L75" s="88" t="str">
        <f>IF(C75="","",_xlfn.CONCAT("            { line: ","""",C75,", ",M75:AN75,""", sC: ","""",B75,"""},"))</f>
        <v xml:space="preserve">            { line: "DEBAJO DE TUS PIES,, (Si,7,15)(Mi,,250)", sC: "as"},</v>
      </c>
      <c r="M75" s="56" t="str">
        <f t="shared" si="109"/>
        <v>(</v>
      </c>
      <c r="N75" s="57" t="str">
        <f t="shared" si="110"/>
        <v>Si</v>
      </c>
      <c r="O75" s="58" t="str">
        <f t="shared" si="111"/>
        <v>,</v>
      </c>
      <c r="P75" s="59">
        <f t="shared" si="112"/>
        <v>7</v>
      </c>
      <c r="Q75" s="60" t="str">
        <f t="shared" si="113"/>
        <v>,</v>
      </c>
      <c r="R75" s="61">
        <f t="shared" si="114"/>
        <v>15</v>
      </c>
      <c r="S75" s="56" t="str">
        <f t="shared" si="115"/>
        <v>)</v>
      </c>
      <c r="T75" s="62" t="str">
        <f t="shared" si="116"/>
        <v>(</v>
      </c>
      <c r="U75" s="63" t="str">
        <f t="shared" si="117"/>
        <v>Mi</v>
      </c>
      <c r="V75" s="64" t="str">
        <f t="shared" si="118"/>
        <v>,</v>
      </c>
      <c r="W75" s="65" t="str">
        <f t="shared" si="119"/>
        <v/>
      </c>
      <c r="X75" s="64" t="str">
        <f t="shared" si="120"/>
        <v>,</v>
      </c>
      <c r="Y75" s="64">
        <f t="shared" si="121"/>
        <v>250</v>
      </c>
      <c r="Z75" s="56" t="str">
        <f t="shared" si="122"/>
        <v>)</v>
      </c>
      <c r="AA75" s="66" t="str">
        <f t="shared" si="123"/>
        <v/>
      </c>
      <c r="AB75" s="57" t="str">
        <f t="shared" si="124"/>
        <v/>
      </c>
      <c r="AC75" s="67" t="str">
        <f t="shared" si="125"/>
        <v/>
      </c>
      <c r="AD75" s="59" t="str">
        <f t="shared" si="126"/>
        <v/>
      </c>
      <c r="AE75" s="68" t="str">
        <f t="shared" si="127"/>
        <v/>
      </c>
      <c r="AF75" s="61" t="str">
        <f t="shared" si="128"/>
        <v/>
      </c>
      <c r="AG75" s="61" t="str">
        <f t="shared" si="129"/>
        <v/>
      </c>
      <c r="AH75" s="69" t="str">
        <f t="shared" si="130"/>
        <v/>
      </c>
      <c r="AI75" s="70" t="str">
        <f t="shared" si="131"/>
        <v/>
      </c>
      <c r="AJ75" s="64" t="str">
        <f t="shared" si="132"/>
        <v/>
      </c>
      <c r="AK75" s="64" t="str">
        <f t="shared" si="133"/>
        <v/>
      </c>
      <c r="AL75" s="64" t="str">
        <f t="shared" si="134"/>
        <v/>
      </c>
      <c r="AM75" s="64" t="str">
        <f t="shared" si="135"/>
        <v/>
      </c>
      <c r="AN75" s="64" t="str">
        <f t="shared" si="136"/>
        <v/>
      </c>
    </row>
    <row r="76" spans="2:40" ht="24.5" thickTop="1" thickBot="1" x14ac:dyDescent="0.55000000000000004">
      <c r="B76" t="s">
        <v>1003</v>
      </c>
      <c r="C76" s="93" t="s">
        <v>1025</v>
      </c>
      <c r="D76" s="83" t="s">
        <v>988</v>
      </c>
      <c r="E76" s="83">
        <v>7</v>
      </c>
      <c r="F76" s="83" t="s">
        <v>1015</v>
      </c>
      <c r="G76" s="83"/>
      <c r="H76" s="83"/>
      <c r="I76" s="83"/>
      <c r="J76" s="83"/>
      <c r="K76" s="83"/>
      <c r="L76" s="94" t="str">
        <f>IF(C76="","",_xlfn.CONCAT("            { line: ","""",C76,", ",M76:AN76,""", sC: ","""",B76,"""},  ]},"))</f>
        <v xml:space="preserve">            { line: "DEBAJO DE TUS PIES»., (Si,7,15)(Mi,,250)", sC: "as"},  ]},</v>
      </c>
      <c r="M76" s="56" t="str">
        <f t="shared" si="109"/>
        <v>(</v>
      </c>
      <c r="N76" s="57" t="str">
        <f t="shared" si="110"/>
        <v>Si</v>
      </c>
      <c r="O76" s="58" t="str">
        <f t="shared" si="111"/>
        <v>,</v>
      </c>
      <c r="P76" s="59">
        <f t="shared" si="112"/>
        <v>7</v>
      </c>
      <c r="Q76" s="60" t="str">
        <f t="shared" si="113"/>
        <v>,</v>
      </c>
      <c r="R76" s="61">
        <f t="shared" si="114"/>
        <v>15</v>
      </c>
      <c r="S76" s="56" t="str">
        <f t="shared" si="115"/>
        <v>)</v>
      </c>
      <c r="T76" s="62" t="str">
        <f t="shared" si="116"/>
        <v>(</v>
      </c>
      <c r="U76" s="63" t="str">
        <f t="shared" si="117"/>
        <v>Mi</v>
      </c>
      <c r="V76" s="64" t="str">
        <f t="shared" si="118"/>
        <v>,</v>
      </c>
      <c r="W76" s="65" t="str">
        <f t="shared" si="119"/>
        <v/>
      </c>
      <c r="X76" s="64" t="str">
        <f t="shared" si="120"/>
        <v>,</v>
      </c>
      <c r="Y76" s="64">
        <f t="shared" si="121"/>
        <v>250</v>
      </c>
      <c r="Z76" s="56" t="str">
        <f t="shared" si="122"/>
        <v>)</v>
      </c>
      <c r="AA76" s="66" t="str">
        <f t="shared" si="123"/>
        <v/>
      </c>
      <c r="AB76" s="57" t="str">
        <f t="shared" si="124"/>
        <v/>
      </c>
      <c r="AC76" s="67" t="str">
        <f t="shared" si="125"/>
        <v/>
      </c>
      <c r="AD76" s="59" t="str">
        <f t="shared" si="126"/>
        <v/>
      </c>
      <c r="AE76" s="68" t="str">
        <f t="shared" si="127"/>
        <v/>
      </c>
      <c r="AF76" s="61" t="str">
        <f t="shared" si="128"/>
        <v/>
      </c>
      <c r="AG76" s="61" t="str">
        <f t="shared" si="129"/>
        <v/>
      </c>
      <c r="AH76" s="69" t="str">
        <f t="shared" si="130"/>
        <v/>
      </c>
      <c r="AI76" s="70" t="str">
        <f t="shared" si="131"/>
        <v/>
      </c>
      <c r="AJ76" s="64" t="str">
        <f t="shared" si="132"/>
        <v/>
      </c>
      <c r="AK76" s="64" t="str">
        <f t="shared" si="133"/>
        <v/>
      </c>
      <c r="AL76" s="64" t="str">
        <f t="shared" si="134"/>
        <v/>
      </c>
      <c r="AM76" s="64" t="str">
        <f t="shared" si="135"/>
        <v/>
      </c>
      <c r="AN76" s="64" t="str">
        <f t="shared" si="136"/>
        <v/>
      </c>
    </row>
    <row r="77" spans="2:40" ht="24" customHeight="1" x14ac:dyDescent="0.6">
      <c r="B77" s="95"/>
      <c r="C77" s="95"/>
      <c r="D77" s="95"/>
      <c r="E77" s="95"/>
      <c r="F77" s="95"/>
      <c r="G77" s="95"/>
      <c r="H77" s="95"/>
      <c r="I77" s="95"/>
      <c r="J77" s="95"/>
      <c r="K77" s="95"/>
      <c r="L77" s="99" t="str">
        <f ca="1">_xlfn.CONCAT("]}, // ULTIMA LINEA DEL CANTO: ",L1)</f>
        <v>]}, // ULTIMA LINEA DEL CANTO: TE DEUM</v>
      </c>
      <c r="M77" s="95"/>
    </row>
    <row r="78" spans="2:40" ht="20.5" x14ac:dyDescent="0.35">
      <c r="L78" s="100" t="s">
        <v>1012</v>
      </c>
      <c r="M78" s="101"/>
    </row>
    <row r="79" spans="2:40" x14ac:dyDescent="0.35">
      <c r="M79"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91" r:id="rId4" name="Button 3">
              <controlPr defaultSize="0" print="0" autoFill="0" autoPict="0" macro="[0]!JS_Click">
                <anchor moveWithCells="1" sizeWithCells="1">
                  <from>
                    <xdr:col>4</xdr:col>
                    <xdr:colOff>209550</xdr:colOff>
                    <xdr:row>0</xdr:row>
                    <xdr:rowOff>88900</xdr:rowOff>
                  </from>
                  <to>
                    <xdr:col>9</xdr:col>
                    <xdr:colOff>298450</xdr:colOff>
                    <xdr:row>0</xdr:row>
                    <xdr:rowOff>800100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E17F-97AF-4BA5-BEA3-8C38203A67AC}">
  <sheetPr codeName="Sheet71">
    <tabColor rgb="FF00B0F0"/>
  </sheetPr>
  <dimension ref="A1:AN71"/>
  <sheetViews>
    <sheetView zoomScale="115" zoomScaleNormal="115" workbookViewId="0">
      <pane xSplit="2" ySplit="1" topLeftCell="C2" activePane="bottomRight" state="frozen"/>
      <selection pane="topRight" activeCell="C1" sqref="C1"/>
      <selection pane="bottomLeft" activeCell="A2" sqref="A2"/>
      <selection pane="bottomRight" activeCell="F2" sqref="F2"/>
    </sheetView>
  </sheetViews>
  <sheetFormatPr defaultRowHeight="14.5" x14ac:dyDescent="0.35"/>
  <cols>
    <col min="2" max="2" width="13.1796875" customWidth="1"/>
    <col min="3" max="3" width="66.7265625" bestFit="1" customWidth="1"/>
    <col min="4" max="11" width="6.81640625" customWidth="1"/>
    <col min="12" max="12" width="180.1796875"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221</v>
      </c>
      <c r="E1" s="40"/>
      <c r="F1" s="40"/>
      <c r="G1" s="40"/>
      <c r="H1" s="40"/>
      <c r="I1" s="40"/>
      <c r="J1" s="40"/>
      <c r="K1" s="40"/>
      <c r="L1" s="41" t="str">
        <f ca="1">UPPER(VLOOKUP(C1,Table223[],3,FALSE))</f>
        <v>COMO EL IMPULSO QUE SIENTE LA IRA</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COMO EL IMPULSO QUE SIENTE LA IRA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comoelimpulsoquesientelaira</v>
      </c>
      <c r="L7" s="48" t="str">
        <f ca="1">_xlfn.CONCAT("        id: ","""",C7,"""",",")</f>
        <v xml:space="preserve">        id: "comoelimpulsoquesientelaira",</v>
      </c>
    </row>
    <row r="8" spans="2:32" ht="23" x14ac:dyDescent="0.35">
      <c r="C8" t="str">
        <f ca="1">PROPER(L1)</f>
        <v>Como El Impulso Que Siente La Ira</v>
      </c>
      <c r="L8" s="48" t="str">
        <f ca="1">_xlfn.CONCAT("        tt: ","""",C8,"""",",")</f>
        <v xml:space="preserve">        tt: "Como El Impulso Que Siente La Ira",</v>
      </c>
    </row>
    <row r="9" spans="2:32" ht="23" x14ac:dyDescent="0.35">
      <c r="C9" t="str">
        <f ca="1">PROPER(L1)</f>
        <v>Como El Impulso Que Siente La Ira</v>
      </c>
      <c r="L9" s="48" t="str">
        <f ca="1">_xlfn.CONCAT("        title: ","""",C9,"""",",")</f>
        <v xml:space="preserve">        title: "Como El Impulso Que Siente La Ira",</v>
      </c>
    </row>
    <row r="10" spans="2:32" ht="23" x14ac:dyDescent="0.35">
      <c r="C10" t="str">
        <f ca="1">VLOOKUP(C1,Table223[],4,FALSE)</f>
        <v>Oda VII de Salomón</v>
      </c>
      <c r="L10" s="48" t="str">
        <f ca="1">_xlfn.CONCAT("        ","subtitle: ","""",C10,"""",",")</f>
        <v xml:space="preserve">        subtitle: "Oda VII de Salomón",</v>
      </c>
    </row>
    <row r="11" spans="2:32" ht="23" x14ac:dyDescent="0.35">
      <c r="C11" t="str">
        <f ca="1">_xlfn.CONCAT("category: [",VLOOKUP(C1,Table223[],16,FALSE),"],")</f>
        <v>category: ["Catecumenado"],</v>
      </c>
      <c r="L11" s="48" t="str">
        <f ca="1">_xlfn.CONCAT("        ",C11)</f>
        <v xml:space="preserve">        category: ["Catecumenado"],</v>
      </c>
    </row>
    <row r="12" spans="2:32" ht="23" x14ac:dyDescent="0.35">
      <c r="C12" t="str">
        <f ca="1">VLOOKUP(C1,Table223[],5,FALSE)</f>
        <v>Catecumenado</v>
      </c>
      <c r="L12" s="48" t="str">
        <f ca="1">_xlfn.CONCAT("        catCanto: ","""",C12,"""",",   // Precatecumenado | Catecumenado | Liturgia | Eleccion")</f>
        <v xml:space="preserve">        catCanto: "Catecumenado",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221</v>
      </c>
      <c r="L16" s="48" t="str">
        <f ca="1">_xlfn.CONCAT("        dbno: ","""",C16,"""",",")</f>
        <v xml:space="preserve">        dbno: "221",</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comoelimpulsoquesientelaira</v>
      </c>
      <c r="L19" s="48" t="str">
        <f ca="1">_xlfn.CONCAT("        audioSrc: ","""/audio/",C19,".mp3""",",")</f>
        <v xml:space="preserve">        audioSrc: "/audio/comoelimpulsoquesientelaira.mp3",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220</v>
      </c>
      <c r="C26" t="str">
        <f ca="1">VLOOKUP(B26,Table4[],13,FALSE)</f>
        <v>"/resucito/src/index.html?canto=tedeum"</v>
      </c>
      <c r="L26" s="48" t="str">
        <f ca="1">_xlfn.CONCAT("        ant: ",C26,",")</f>
        <v xml:space="preserve">        ant: "/resucito/src/index.html?canto=tedeum",</v>
      </c>
    </row>
    <row r="27" spans="2:40" ht="23" x14ac:dyDescent="0.35">
      <c r="B27">
        <f ca="1">+C1+1</f>
        <v>222</v>
      </c>
      <c r="C27" t="str">
        <f ca="1">VLOOKUP(B27,Table4[],13,FALSE)</f>
        <v>"/resucito/src/index.html?canto=cuandodormia"</v>
      </c>
      <c r="L27" s="48" t="str">
        <f ca="1">_xlfn.CONCAT("        sig: ",C27,",")</f>
        <v xml:space="preserve">        sig: "/resucito/src/index.html?canto=cuandodormia",</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B30" t="s">
        <v>1001</v>
      </c>
      <c r="C30" s="51" t="s">
        <v>1047</v>
      </c>
      <c r="D30" s="52" t="s">
        <v>1017</v>
      </c>
      <c r="E30" s="52" t="s">
        <v>1016</v>
      </c>
      <c r="F30" s="53" t="s">
        <v>1048</v>
      </c>
      <c r="G30" s="53"/>
      <c r="H30" s="52"/>
      <c r="I30" s="52"/>
      <c r="J30" s="54"/>
      <c r="K30" s="54"/>
      <c r="L30" s="55" t="str">
        <f t="shared" ref="L30:L31" si="0">IF(C30="","",_xlfn.CONCAT("            { line: ","""",C30,", ",M30:AN30,""", sC: ","""",B30,"""},"))</f>
        <v xml:space="preserve">            { line: "DICHOSO EL HOMBRE, (La,m,15)(Fa,,250)", sC: "ta as"},</v>
      </c>
      <c r="M30" s="56" t="str">
        <f t="shared" ref="M30:M34" si="1">IF(N30="","","(")</f>
        <v>(</v>
      </c>
      <c r="N30" s="57" t="str">
        <f t="shared" ref="N30:N62" si="2">IF(D30="","",D30)</f>
        <v>La</v>
      </c>
      <c r="O30" s="58" t="str">
        <f t="shared" ref="O30:O34" si="3">IF(N30="","",",")</f>
        <v>,</v>
      </c>
      <c r="P30" s="59" t="str">
        <f t="shared" ref="P30:P62" si="4">IF(E30="","",E30)</f>
        <v>m</v>
      </c>
      <c r="Q30" s="60" t="str">
        <f t="shared" ref="Q30:Q34" si="5">IF(N30="","",",")</f>
        <v>,</v>
      </c>
      <c r="R30" s="61">
        <f t="shared" ref="R30:R34" si="6">IF(N30="","",15)</f>
        <v>15</v>
      </c>
      <c r="S30" s="56" t="str">
        <f t="shared" ref="S30:S34" si="7">IF(N30="","",")")</f>
        <v>)</v>
      </c>
      <c r="T30" s="62" t="str">
        <f t="shared" ref="T30:T34" si="8">IF(U30="","","(")</f>
        <v>(</v>
      </c>
      <c r="U30" s="63" t="str">
        <f t="shared" ref="U30:U62" si="9">IF(F30="","",F30)</f>
        <v>Fa</v>
      </c>
      <c r="V30" s="64" t="str">
        <f t="shared" ref="V30:V34" si="10">IF(U30="","",",")</f>
        <v>,</v>
      </c>
      <c r="W30" s="65" t="str">
        <f t="shared" ref="W30:W62" si="11">IF(G30="","",G30)</f>
        <v/>
      </c>
      <c r="X30" s="64" t="str">
        <f t="shared" ref="X30:X34" si="12">IF(U30="","",",")</f>
        <v>,</v>
      </c>
      <c r="Y30" s="64">
        <f t="shared" ref="Y30:Y34" si="13">IF(U30="","",250)</f>
        <v>250</v>
      </c>
      <c r="Z30" s="56" t="str">
        <f t="shared" ref="Z30:Z34" si="14">IF(U30="","",")")</f>
        <v>)</v>
      </c>
      <c r="AA30" s="66" t="str">
        <f t="shared" ref="AA30:AA34" si="15">IF(AB30="","","(")</f>
        <v/>
      </c>
      <c r="AB30" s="57" t="str">
        <f t="shared" ref="AB30:AB62" si="16">IF(H30="","",H30)</f>
        <v/>
      </c>
      <c r="AC30" s="67" t="str">
        <f t="shared" ref="AC30:AC34" si="17">IF(AB30="","",",")</f>
        <v/>
      </c>
      <c r="AD30" s="59" t="str">
        <f t="shared" ref="AD30:AD34" si="18">IF(I30="","",I30)</f>
        <v/>
      </c>
      <c r="AE30" s="68" t="str">
        <f t="shared" ref="AE30:AE34" si="19">IF(AB30="","",",")</f>
        <v/>
      </c>
      <c r="AF30" s="61" t="str">
        <f t="shared" ref="AF30:AF34" si="20">IF(AB30="","",350)</f>
        <v/>
      </c>
      <c r="AG30" s="61" t="str">
        <f t="shared" ref="AG30:AG34" si="21">IF(AB30="","",")")</f>
        <v/>
      </c>
      <c r="AH30" s="69" t="str">
        <f t="shared" ref="AH30:AH34" si="22">IF(AI30="","","(")</f>
        <v/>
      </c>
      <c r="AI30" s="70" t="str">
        <f t="shared" ref="AI30:AI62" si="23">IF(J30="","",J30)</f>
        <v/>
      </c>
      <c r="AJ30" s="64" t="str">
        <f t="shared" ref="AJ30:AJ34" si="24">IF(AI30="","",",")</f>
        <v/>
      </c>
      <c r="AK30" s="64" t="str">
        <f t="shared" ref="AK30:AK34" si="25">IF(K30="","",K30)</f>
        <v/>
      </c>
      <c r="AL30" s="64" t="str">
        <f t="shared" ref="AL30:AL34" si="26">IF(AI30="","",",")</f>
        <v/>
      </c>
      <c r="AM30" s="64" t="str">
        <f t="shared" ref="AM30:AM34" si="27">IF(AI30="","",450)</f>
        <v/>
      </c>
      <c r="AN30" s="64" t="str">
        <f t="shared" ref="AN30:AN34" si="28">IF(AI30="","",")")</f>
        <v/>
      </c>
    </row>
    <row r="31" spans="2:40" ht="24.5" thickTop="1" thickBot="1" x14ac:dyDescent="0.55000000000000004">
      <c r="B31" t="s">
        <v>1003</v>
      </c>
      <c r="C31" s="51" t="s">
        <v>1049</v>
      </c>
      <c r="D31" s="52" t="s">
        <v>1017</v>
      </c>
      <c r="E31" s="52" t="s">
        <v>1016</v>
      </c>
      <c r="F31" s="53" t="s">
        <v>1048</v>
      </c>
      <c r="G31" s="53"/>
      <c r="H31" s="52"/>
      <c r="I31" s="52"/>
      <c r="J31" s="54"/>
      <c r="K31" s="54"/>
      <c r="L31" s="55" t="str">
        <f t="shared" si="0"/>
        <v xml:space="preserve">            { line: "QUE NO SIGUE EL CONSEJO DE LOS IMPÍOS,, (La,m,15)(Fa,,250)", sC: "as"},</v>
      </c>
      <c r="M31" s="56" t="str">
        <f t="shared" si="1"/>
        <v>(</v>
      </c>
      <c r="N31" s="57" t="str">
        <f t="shared" si="2"/>
        <v>La</v>
      </c>
      <c r="O31" s="58" t="str">
        <f t="shared" si="3"/>
        <v>,</v>
      </c>
      <c r="P31" s="59" t="str">
        <f t="shared" si="4"/>
        <v>m</v>
      </c>
      <c r="Q31" s="60" t="str">
        <f t="shared" si="5"/>
        <v>,</v>
      </c>
      <c r="R31" s="61">
        <f t="shared" si="6"/>
        <v>15</v>
      </c>
      <c r="S31" s="56" t="str">
        <f t="shared" si="7"/>
        <v>)</v>
      </c>
      <c r="T31" s="62" t="str">
        <f t="shared" si="8"/>
        <v>(</v>
      </c>
      <c r="U31" s="63" t="str">
        <f t="shared" si="9"/>
        <v>Fa</v>
      </c>
      <c r="V31" s="64" t="str">
        <f t="shared" si="10"/>
        <v>,</v>
      </c>
      <c r="W31" s="65" t="str">
        <f t="shared" si="11"/>
        <v/>
      </c>
      <c r="X31" s="64" t="str">
        <f t="shared" si="12"/>
        <v>,</v>
      </c>
      <c r="Y31" s="64">
        <f t="shared" si="13"/>
        <v>250</v>
      </c>
      <c r="Z31" s="56" t="str">
        <f t="shared" si="14"/>
        <v>)</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B32" t="s">
        <v>1003</v>
      </c>
      <c r="C32" s="51" t="s">
        <v>1050</v>
      </c>
      <c r="D32" s="52" t="s">
        <v>1017</v>
      </c>
      <c r="E32" s="52" t="s">
        <v>1016</v>
      </c>
      <c r="F32" s="53"/>
      <c r="G32" s="53"/>
      <c r="H32" s="52"/>
      <c r="I32" s="52"/>
      <c r="J32" s="54"/>
      <c r="K32" s="54"/>
      <c r="L32" s="55" t="str">
        <f>IF(C32="","",_xlfn.CONCAT("            { line: ","""",C32,", ",M32:AN32,""", sC: ","""",B32,"""},"))</f>
        <v xml:space="preserve">            { line: "NI EN LA SENDA DE LOS PECADORES SE DETIENE,, (La,m,15)", sC: "as"},</v>
      </c>
      <c r="M32" s="56" t="str">
        <f t="shared" si="1"/>
        <v>(</v>
      </c>
      <c r="N32" s="57" t="str">
        <f t="shared" si="2"/>
        <v>La</v>
      </c>
      <c r="O32" s="58" t="str">
        <f t="shared" si="3"/>
        <v>,</v>
      </c>
      <c r="P32" s="59" t="str">
        <f t="shared" si="4"/>
        <v>m</v>
      </c>
      <c r="Q32" s="60" t="str">
        <f t="shared" si="5"/>
        <v>,</v>
      </c>
      <c r="R32" s="61">
        <f t="shared" si="6"/>
        <v>15</v>
      </c>
      <c r="S32" s="56" t="str">
        <f t="shared" si="7"/>
        <v>)</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1:40" ht="24.5" thickTop="1" thickBot="1" x14ac:dyDescent="0.55000000000000004">
      <c r="B33" t="s">
        <v>1003</v>
      </c>
      <c r="C33" s="51" t="s">
        <v>1051</v>
      </c>
      <c r="D33" s="52" t="s">
        <v>1048</v>
      </c>
      <c r="E33" s="52"/>
      <c r="F33" s="53" t="s">
        <v>1017</v>
      </c>
      <c r="G33" s="53" t="s">
        <v>1016</v>
      </c>
      <c r="H33" s="52"/>
      <c r="I33" s="52"/>
      <c r="J33" s="54"/>
      <c r="K33" s="54"/>
      <c r="L33" s="55" t="str">
        <f>IF(C33="","",_xlfn.CONCAT("            { line: ","""",C33,", ",M33:AN33,""", sC: ","""",B33,"""},"))</f>
        <v xml:space="preserve">            { line: "NI EN EL BANCO DE LOS BURLONES SE SIENTA., (Fa,,15)(La,m,250)", sC: "as"},</v>
      </c>
      <c r="M33" s="56" t="str">
        <f t="shared" si="1"/>
        <v>(</v>
      </c>
      <c r="N33" s="57" t="str">
        <f t="shared" si="2"/>
        <v>Fa</v>
      </c>
      <c r="O33" s="58" t="str">
        <f t="shared" si="3"/>
        <v>,</v>
      </c>
      <c r="P33" s="59" t="str">
        <f t="shared" si="4"/>
        <v/>
      </c>
      <c r="Q33" s="60" t="str">
        <f t="shared" si="5"/>
        <v>,</v>
      </c>
      <c r="R33" s="61">
        <f t="shared" si="6"/>
        <v>15</v>
      </c>
      <c r="S33" s="56" t="str">
        <f t="shared" si="7"/>
        <v>)</v>
      </c>
      <c r="T33" s="62" t="str">
        <f t="shared" si="8"/>
        <v>(</v>
      </c>
      <c r="U33" s="63" t="str">
        <f t="shared" si="9"/>
        <v>La</v>
      </c>
      <c r="V33" s="64" t="str">
        <f t="shared" si="10"/>
        <v>,</v>
      </c>
      <c r="W33" s="65" t="str">
        <f t="shared" si="11"/>
        <v>m</v>
      </c>
      <c r="X33" s="64" t="str">
        <f t="shared" si="12"/>
        <v>,</v>
      </c>
      <c r="Y33" s="64">
        <f t="shared" si="13"/>
        <v>250</v>
      </c>
      <c r="Z33" s="56" t="str">
        <f t="shared" si="14"/>
        <v>)</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1:40" ht="24.5" thickTop="1" thickBot="1" x14ac:dyDescent="0.55000000000000004">
      <c r="B34" t="s">
        <v>1018</v>
      </c>
      <c r="C34" s="51" t="s">
        <v>1052</v>
      </c>
      <c r="D34" s="52" t="s">
        <v>1053</v>
      </c>
      <c r="E34" s="52"/>
      <c r="F34" s="53" t="s">
        <v>1015</v>
      </c>
      <c r="G34" s="53"/>
      <c r="H34" s="52"/>
      <c r="I34" s="52"/>
      <c r="J34" s="54"/>
      <c r="K34" s="54"/>
      <c r="L34" s="55" t="str">
        <f t="shared" ref="L34:L46" si="29">IF(C34="","",_xlfn.CONCAT("            { line: ","""",C34,", ",M34:AN34,""", sC: ","""",B34,"""},"))</f>
        <v xml:space="preserve">            { line: "Mas se complace en la palabra del Señor,, (Sol,,15)(Mi,,250)", sC: "tc"},</v>
      </c>
      <c r="M34" s="56" t="str">
        <f t="shared" si="1"/>
        <v>(</v>
      </c>
      <c r="N34" s="57" t="str">
        <f t="shared" si="2"/>
        <v>Sol</v>
      </c>
      <c r="O34" s="58" t="str">
        <f t="shared" si="3"/>
        <v>,</v>
      </c>
      <c r="P34" s="59" t="str">
        <f t="shared" si="4"/>
        <v/>
      </c>
      <c r="Q34" s="60" t="str">
        <f t="shared" si="5"/>
        <v>,</v>
      </c>
      <c r="R34" s="61">
        <f t="shared" si="6"/>
        <v>15</v>
      </c>
      <c r="S34" s="56" t="str">
        <f t="shared" si="7"/>
        <v>)</v>
      </c>
      <c r="T34" s="62" t="str">
        <f t="shared" si="8"/>
        <v>(</v>
      </c>
      <c r="U34" s="63" t="str">
        <f t="shared" si="9"/>
        <v>Mi</v>
      </c>
      <c r="V34" s="64" t="str">
        <f t="shared" si="10"/>
        <v>,</v>
      </c>
      <c r="W34" s="65" t="str">
        <f t="shared" si="11"/>
        <v/>
      </c>
      <c r="X34" s="64" t="str">
        <f t="shared" si="12"/>
        <v>,</v>
      </c>
      <c r="Y34" s="64">
        <f t="shared" si="13"/>
        <v>250</v>
      </c>
      <c r="Z34" s="56" t="str">
        <f t="shared" si="14"/>
        <v>)</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1:40" ht="24.5" thickTop="1" thickBot="1" x14ac:dyDescent="0.55000000000000004">
      <c r="C35" s="51" t="s">
        <v>1054</v>
      </c>
      <c r="D35" s="52" t="s">
        <v>1053</v>
      </c>
      <c r="E35" s="52"/>
      <c r="F35" s="53" t="s">
        <v>1048</v>
      </c>
      <c r="G35" s="53"/>
      <c r="H35" s="52" t="s">
        <v>1015</v>
      </c>
      <c r="I35" s="52"/>
      <c r="J35" s="54"/>
      <c r="K35" s="54"/>
      <c r="L35" s="55" t="str">
        <f t="shared" si="29"/>
        <v xml:space="preserve">            { line: "sus salmos susurra día y noche., (Sol,,15)(Fa,,250)(Mi,,350)", sC: ""},</v>
      </c>
      <c r="M35" s="56" t="str">
        <f>IF(N35="","","(")</f>
        <v>(</v>
      </c>
      <c r="N35" s="57" t="str">
        <f>IF(D35="","",D35)</f>
        <v>Sol</v>
      </c>
      <c r="O35" s="58" t="str">
        <f>IF(N35="","",",")</f>
        <v>,</v>
      </c>
      <c r="P35" s="59" t="str">
        <f>IF(E35="","",E35)</f>
        <v/>
      </c>
      <c r="Q35" s="60" t="str">
        <f>IF(N35="","",",")</f>
        <v>,</v>
      </c>
      <c r="R35" s="61">
        <f>IF(N35="","",15)</f>
        <v>15</v>
      </c>
      <c r="S35" s="56" t="str">
        <f>IF(N35="","",")")</f>
        <v>)</v>
      </c>
      <c r="T35" s="62" t="str">
        <f>IF(U35="","","(")</f>
        <v>(</v>
      </c>
      <c r="U35" s="63" t="str">
        <f>IF(F35="","",F35)</f>
        <v>Fa</v>
      </c>
      <c r="V35" s="64" t="str">
        <f>IF(U35="","",",")</f>
        <v>,</v>
      </c>
      <c r="W35" s="65" t="str">
        <f>IF(G35="","",G35)</f>
        <v/>
      </c>
      <c r="X35" s="64" t="str">
        <f>IF(U35="","",",")</f>
        <v>,</v>
      </c>
      <c r="Y35" s="64">
        <f>IF(U35="","",250)</f>
        <v>250</v>
      </c>
      <c r="Z35" s="56" t="str">
        <f>IF(U35="","",")")</f>
        <v>)</v>
      </c>
      <c r="AA35" s="66" t="str">
        <f>IF(AB35="","","(")</f>
        <v>(</v>
      </c>
      <c r="AB35" s="57" t="str">
        <f>IF(H35="","",H35)</f>
        <v>Mi</v>
      </c>
      <c r="AC35" s="67" t="str">
        <f>IF(AB35="","",",")</f>
        <v>,</v>
      </c>
      <c r="AD35" s="59" t="str">
        <f>IF(I35="","",I35)</f>
        <v/>
      </c>
      <c r="AE35" s="68" t="str">
        <f>IF(AB35="","",",")</f>
        <v>,</v>
      </c>
      <c r="AF35" s="61">
        <f>IF(AB35="","",350)</f>
        <v>350</v>
      </c>
      <c r="AG35" s="61" t="str">
        <f>IF(AB35="","",")")</f>
        <v>)</v>
      </c>
      <c r="AH35" s="69" t="str">
        <f>IF(AI35="","","(")</f>
        <v/>
      </c>
      <c r="AI35" s="70" t="str">
        <f>IF(J35="","",J35)</f>
        <v/>
      </c>
      <c r="AJ35" s="64" t="str">
        <f>IF(AI35="","",",")</f>
        <v/>
      </c>
      <c r="AK35" s="64" t="str">
        <f>IF(K35="","",K35)</f>
        <v/>
      </c>
      <c r="AL35" s="64" t="str">
        <f>IF(AI35="","",",")</f>
        <v/>
      </c>
      <c r="AM35" s="64" t="str">
        <f>IF(AI35="","",450)</f>
        <v/>
      </c>
      <c r="AN35" s="64" t="str">
        <f>IF(AI35="","",")")</f>
        <v/>
      </c>
    </row>
    <row r="36" spans="1:40" ht="26.5" thickTop="1" thickBot="1" x14ac:dyDescent="0.55000000000000004">
      <c r="C36" s="73"/>
      <c r="D36" s="74"/>
      <c r="E36" s="74"/>
      <c r="F36" s="74"/>
      <c r="G36" s="74"/>
      <c r="H36" s="74"/>
      <c r="I36" s="74"/>
      <c r="J36" s="74"/>
      <c r="K36" s="74"/>
      <c r="L36" s="75" t="s">
        <v>997</v>
      </c>
      <c r="M36" s="56"/>
      <c r="N36" s="57"/>
      <c r="O36" s="58"/>
      <c r="P36" s="59"/>
      <c r="Q36" s="60"/>
      <c r="R36" s="61"/>
      <c r="S36" s="56"/>
      <c r="T36" s="62"/>
      <c r="U36" s="63"/>
      <c r="V36" s="64"/>
      <c r="W36" s="65"/>
      <c r="X36" s="64"/>
      <c r="Y36" s="64"/>
      <c r="Z36" s="56"/>
      <c r="AA36" s="66"/>
      <c r="AB36" s="57"/>
      <c r="AC36" s="67"/>
      <c r="AD36" s="59"/>
      <c r="AE36" s="68"/>
      <c r="AF36" s="61"/>
      <c r="AG36" s="61"/>
      <c r="AH36" s="69"/>
      <c r="AI36" s="70"/>
      <c r="AJ36" s="64"/>
      <c r="AK36" s="64"/>
      <c r="AL36" s="64"/>
      <c r="AM36" s="64"/>
      <c r="AN36" s="64"/>
    </row>
    <row r="37" spans="1:40" ht="24.5" thickTop="1" thickBot="1" x14ac:dyDescent="0.55000000000000004">
      <c r="C37" s="51" t="s">
        <v>1055</v>
      </c>
      <c r="D37" s="52" t="s">
        <v>1017</v>
      </c>
      <c r="E37" s="52" t="s">
        <v>1016</v>
      </c>
      <c r="F37" s="53" t="s">
        <v>1048</v>
      </c>
      <c r="G37" s="53"/>
      <c r="H37" s="52"/>
      <c r="I37" s="52"/>
      <c r="J37" s="54"/>
      <c r="K37" s="54"/>
      <c r="L37" s="55" t="str">
        <f t="shared" si="29"/>
        <v xml:space="preserve">            { line: "Será como árbol plantado, (La,m,15)(Fa,,250)", sC: ""},</v>
      </c>
      <c r="M37" s="56" t="str">
        <f>IF(N37="","","(")</f>
        <v>(</v>
      </c>
      <c r="N37" s="57" t="str">
        <f>IF(D37="","",D37)</f>
        <v>La</v>
      </c>
      <c r="O37" s="58" t="str">
        <f>IF(N37="","",",")</f>
        <v>,</v>
      </c>
      <c r="P37" s="59" t="str">
        <f>IF(E37="","",E37)</f>
        <v>m</v>
      </c>
      <c r="Q37" s="60" t="str">
        <f>IF(N37="","",",")</f>
        <v>,</v>
      </c>
      <c r="R37" s="61">
        <f>IF(N37="","",15)</f>
        <v>15</v>
      </c>
      <c r="S37" s="56" t="str">
        <f>IF(N37="","",")")</f>
        <v>)</v>
      </c>
      <c r="T37" s="62" t="str">
        <f>IF(U37="","","(")</f>
        <v>(</v>
      </c>
      <c r="U37" s="63" t="str">
        <f>IF(F37="","",F37)</f>
        <v>Fa</v>
      </c>
      <c r="V37" s="64" t="str">
        <f>IF(U37="","",",")</f>
        <v>,</v>
      </c>
      <c r="W37" s="65" t="str">
        <f>IF(G37="","",G37)</f>
        <v/>
      </c>
      <c r="X37" s="64" t="str">
        <f>IF(U37="","",",")</f>
        <v>,</v>
      </c>
      <c r="Y37" s="64">
        <f>IF(U37="","",250)</f>
        <v>250</v>
      </c>
      <c r="Z37" s="56" t="str">
        <f>IF(U37="","",")")</f>
        <v>)</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1:40" ht="24.5" thickTop="1" thickBot="1" x14ac:dyDescent="0.55000000000000004">
      <c r="C38" s="51" t="s">
        <v>1056</v>
      </c>
      <c r="D38" s="52" t="s">
        <v>1017</v>
      </c>
      <c r="E38" s="52" t="s">
        <v>1016</v>
      </c>
      <c r="F38" s="53"/>
      <c r="G38" s="53"/>
      <c r="H38" s="52"/>
      <c r="I38" s="52"/>
      <c r="J38" s="54"/>
      <c r="K38" s="54"/>
      <c r="L38" s="55" t="str">
        <f t="shared" si="29"/>
        <v xml:space="preserve">            { line: "junto a corrientes de agua., (La,m,15)", sC: ""},</v>
      </c>
      <c r="M38" s="56" t="str">
        <f>IF(N38="","","(")</f>
        <v>(</v>
      </c>
      <c r="N38" s="57" t="str">
        <f>IF(D38="","",D38)</f>
        <v>La</v>
      </c>
      <c r="O38" s="58" t="str">
        <f>IF(N38="","",",")</f>
        <v>,</v>
      </c>
      <c r="P38" s="59" t="str">
        <f>IF(E38="","",E38)</f>
        <v>m</v>
      </c>
      <c r="Q38" s="60" t="str">
        <f>IF(N38="","",",")</f>
        <v>,</v>
      </c>
      <c r="R38" s="61">
        <f>IF(N38="","",15)</f>
        <v>15</v>
      </c>
      <c r="S38" s="56" t="str">
        <f>IF(N38="","",")")</f>
        <v>)</v>
      </c>
      <c r="T38" s="62" t="str">
        <f>IF(U38="","","(")</f>
        <v/>
      </c>
      <c r="U38" s="63" t="str">
        <f>IF(F38="","",F38)</f>
        <v/>
      </c>
      <c r="V38" s="64" t="str">
        <f>IF(U38="","",",")</f>
        <v/>
      </c>
      <c r="W38" s="65" t="str">
        <f>IF(G38="","",G38)</f>
        <v/>
      </c>
      <c r="X38" s="64" t="str">
        <f>IF(U38="","",",")</f>
        <v/>
      </c>
      <c r="Y38" s="64" t="str">
        <f>IF(U38="","",250)</f>
        <v/>
      </c>
      <c r="Z38" s="56" t="str">
        <f>IF(U38="","",")")</f>
        <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1:40" ht="26.5" thickTop="1" thickBot="1" x14ac:dyDescent="0.55000000000000004">
      <c r="C39" s="73"/>
      <c r="D39" s="74"/>
      <c r="E39" s="74"/>
      <c r="F39" s="74"/>
      <c r="G39" s="74"/>
      <c r="H39" s="74"/>
      <c r="I39" s="74"/>
      <c r="J39" s="74"/>
      <c r="K39" s="74"/>
      <c r="L39" s="75" t="s">
        <v>997</v>
      </c>
      <c r="M39" s="56"/>
      <c r="N39" s="57"/>
      <c r="O39" s="58"/>
      <c r="P39" s="59"/>
      <c r="Q39" s="60"/>
      <c r="R39" s="61"/>
      <c r="S39" s="56"/>
      <c r="T39" s="62"/>
      <c r="U39" s="63"/>
      <c r="V39" s="64"/>
      <c r="W39" s="65"/>
      <c r="X39" s="64"/>
      <c r="Y39" s="64"/>
      <c r="Z39" s="56"/>
      <c r="AA39" s="66"/>
      <c r="AB39" s="57"/>
      <c r="AC39" s="67"/>
      <c r="AD39" s="59"/>
      <c r="AE39" s="68"/>
      <c r="AF39" s="61"/>
      <c r="AG39" s="61"/>
      <c r="AH39" s="69"/>
      <c r="AI39" s="70"/>
      <c r="AJ39" s="64"/>
      <c r="AK39" s="64"/>
      <c r="AL39" s="64"/>
      <c r="AM39" s="64"/>
      <c r="AN39" s="64"/>
    </row>
    <row r="40" spans="1:40" ht="24.5" thickTop="1" thickBot="1" x14ac:dyDescent="0.55000000000000004">
      <c r="B40" t="s">
        <v>1001</v>
      </c>
      <c r="C40" s="51" t="s">
        <v>1057</v>
      </c>
      <c r="D40" s="52" t="s">
        <v>1048</v>
      </c>
      <c r="E40" s="52"/>
      <c r="F40" s="53"/>
      <c r="G40" s="53"/>
      <c r="H40" s="52"/>
      <c r="I40" s="52"/>
      <c r="J40" s="54"/>
      <c r="K40" s="54"/>
      <c r="L40" s="55" t="str">
        <f t="shared" si="29"/>
        <v xml:space="preserve">            { line: "SERÁ COMO ÁRBOL PLANTADO, (Fa,,15)", sC: "ta as"},</v>
      </c>
      <c r="M40" s="56" t="str">
        <f>IF(N40="","","(")</f>
        <v>(</v>
      </c>
      <c r="N40" s="57" t="str">
        <f>IF(D40="","",D40)</f>
        <v>Fa</v>
      </c>
      <c r="O40" s="58" t="str">
        <f>IF(N40="","",",")</f>
        <v>,</v>
      </c>
      <c r="P40" s="59" t="str">
        <f>IF(E40="","",E40)</f>
        <v/>
      </c>
      <c r="Q40" s="60" t="str">
        <f>IF(N40="","",",")</f>
        <v>,</v>
      </c>
      <c r="R40" s="61">
        <f>IF(N40="","",15)</f>
        <v>15</v>
      </c>
      <c r="S40" s="56" t="str">
        <f>IF(N40="","",")")</f>
        <v>)</v>
      </c>
      <c r="T40" s="62" t="str">
        <f>IF(U40="","","(")</f>
        <v/>
      </c>
      <c r="U40" s="63" t="str">
        <f>IF(F40="","",F40)</f>
        <v/>
      </c>
      <c r="V40" s="64" t="str">
        <f>IF(U40="","",",")</f>
        <v/>
      </c>
      <c r="W40" s="65" t="str">
        <f>IF(G40="","",G40)</f>
        <v/>
      </c>
      <c r="X40" s="64" t="str">
        <f>IF(U40="","",",")</f>
        <v/>
      </c>
      <c r="Y40" s="64" t="str">
        <f>IF(U40="","",250)</f>
        <v/>
      </c>
      <c r="Z40" s="56" t="str">
        <f>IF(U40="","",")")</f>
        <v/>
      </c>
      <c r="AA40" s="66" t="str">
        <f>IF(AB40="","","(")</f>
        <v/>
      </c>
      <c r="AB40" s="57" t="str">
        <f>IF(H40="","",H40)</f>
        <v/>
      </c>
      <c r="AC40" s="67" t="str">
        <f>IF(AB40="","",",")</f>
        <v/>
      </c>
      <c r="AD40" s="59" t="str">
        <f>IF(I40="","",I40)</f>
        <v/>
      </c>
      <c r="AE40" s="68" t="str">
        <f>IF(AB40="","",",")</f>
        <v/>
      </c>
      <c r="AF40" s="61" t="str">
        <f>IF(AB40="","",350)</f>
        <v/>
      </c>
      <c r="AG40" s="61" t="str">
        <f>IF(AB40="","",")")</f>
        <v/>
      </c>
      <c r="AH40" s="69" t="str">
        <f>IF(AI40="","","(")</f>
        <v/>
      </c>
      <c r="AI40" s="70" t="str">
        <f>IF(J40="","",J40)</f>
        <v/>
      </c>
      <c r="AJ40" s="64" t="str">
        <f>IF(AI40="","",",")</f>
        <v/>
      </c>
      <c r="AK40" s="64" t="str">
        <f>IF(K40="","",K40)</f>
        <v/>
      </c>
      <c r="AL40" s="64" t="str">
        <f>IF(AI40="","",",")</f>
        <v/>
      </c>
      <c r="AM40" s="64" t="str">
        <f>IF(AI40="","",450)</f>
        <v/>
      </c>
      <c r="AN40" s="64" t="str">
        <f>IF(AI40="","",")")</f>
        <v/>
      </c>
    </row>
    <row r="41" spans="1:40" ht="24.5" thickTop="1" thickBot="1" x14ac:dyDescent="0.55000000000000004">
      <c r="B41" t="s">
        <v>1003</v>
      </c>
      <c r="C41" s="51" t="s">
        <v>1058</v>
      </c>
      <c r="D41" s="52" t="s">
        <v>1017</v>
      </c>
      <c r="E41" s="52" t="s">
        <v>1016</v>
      </c>
      <c r="F41" s="53"/>
      <c r="G41" s="53"/>
      <c r="H41" s="52"/>
      <c r="I41" s="52"/>
      <c r="J41" s="54"/>
      <c r="K41" s="54"/>
      <c r="L41" s="55" t="str">
        <f t="shared" si="29"/>
        <v xml:space="preserve">            { line: "JUNTO A CORRIENTES DE AGUA,, (La,m,15)", sC: "as"},</v>
      </c>
      <c r="M41" s="56" t="str">
        <f>IF(N41="","","(")</f>
        <v>(</v>
      </c>
      <c r="N41" s="57" t="str">
        <f>IF(D41="","",D41)</f>
        <v>La</v>
      </c>
      <c r="O41" s="58" t="str">
        <f>IF(N41="","",",")</f>
        <v>,</v>
      </c>
      <c r="P41" s="59" t="str">
        <f>IF(E41="","",E41)</f>
        <v>m</v>
      </c>
      <c r="Q41" s="60" t="str">
        <f>IF(N41="","",",")</f>
        <v>,</v>
      </c>
      <c r="R41" s="61">
        <f>IF(N41="","",15)</f>
        <v>15</v>
      </c>
      <c r="S41" s="56" t="str">
        <f>IF(N41="","",")")</f>
        <v>)</v>
      </c>
      <c r="T41" s="62" t="str">
        <f>IF(U41="","","(")</f>
        <v/>
      </c>
      <c r="U41" s="63" t="str">
        <f>IF(F41="","",F41)</f>
        <v/>
      </c>
      <c r="V41" s="64" t="str">
        <f>IF(U41="","",",")</f>
        <v/>
      </c>
      <c r="W41" s="65" t="str">
        <f>IF(G41="","",G41)</f>
        <v/>
      </c>
      <c r="X41" s="64" t="str">
        <f>IF(U41="","",",")</f>
        <v/>
      </c>
      <c r="Y41" s="64" t="str">
        <f>IF(U41="","",250)</f>
        <v/>
      </c>
      <c r="Z41" s="56" t="str">
        <f>IF(U41="","",")")</f>
        <v/>
      </c>
      <c r="AA41" s="66" t="str">
        <f>IF(AB41="","","(")</f>
        <v/>
      </c>
      <c r="AB41" s="57" t="str">
        <f>IF(H41="","",H41)</f>
        <v/>
      </c>
      <c r="AC41" s="67" t="str">
        <f>IF(AB41="","",",")</f>
        <v/>
      </c>
      <c r="AD41" s="59" t="str">
        <f>IF(I41="","",I41)</f>
        <v/>
      </c>
      <c r="AE41" s="68" t="str">
        <f>IF(AB41="","",",")</f>
        <v/>
      </c>
      <c r="AF41" s="61" t="str">
        <f>IF(AB41="","",350)</f>
        <v/>
      </c>
      <c r="AG41" s="61" t="str">
        <f>IF(AB41="","",")")</f>
        <v/>
      </c>
      <c r="AH41" s="69" t="str">
        <f>IF(AI41="","","(")</f>
        <v/>
      </c>
      <c r="AI41" s="70" t="str">
        <f>IF(J41="","",J41)</f>
        <v/>
      </c>
      <c r="AJ41" s="64" t="str">
        <f>IF(AI41="","",",")</f>
        <v/>
      </c>
      <c r="AK41" s="64" t="str">
        <f>IF(K41="","",K41)</f>
        <v/>
      </c>
      <c r="AL41" s="64" t="str">
        <f>IF(AI41="","",",")</f>
        <v/>
      </c>
      <c r="AM41" s="64" t="str">
        <f>IF(AI41="","",450)</f>
        <v/>
      </c>
      <c r="AN41" s="64" t="str">
        <f>IF(AI41="","",")")</f>
        <v/>
      </c>
    </row>
    <row r="42" spans="1:40" ht="26.5" thickTop="1" thickBot="1" x14ac:dyDescent="0.55000000000000004">
      <c r="C42" s="73"/>
      <c r="D42" s="74"/>
      <c r="E42" s="74"/>
      <c r="F42" s="74"/>
      <c r="G42" s="74"/>
      <c r="H42" s="74"/>
      <c r="I42" s="74"/>
      <c r="J42" s="74"/>
      <c r="K42" s="74"/>
      <c r="L42" s="75" t="s">
        <v>997</v>
      </c>
      <c r="M42" s="56"/>
      <c r="N42" s="57"/>
      <c r="O42" s="58"/>
      <c r="P42" s="59"/>
      <c r="Q42" s="60"/>
      <c r="R42" s="61"/>
      <c r="S42" s="56"/>
      <c r="T42" s="62"/>
      <c r="U42" s="63"/>
      <c r="V42" s="64"/>
      <c r="W42" s="65"/>
      <c r="X42" s="64"/>
      <c r="Y42" s="64"/>
      <c r="Z42" s="56"/>
      <c r="AA42" s="66"/>
      <c r="AB42" s="57"/>
      <c r="AC42" s="67"/>
      <c r="AD42" s="59"/>
      <c r="AE42" s="68"/>
      <c r="AF42" s="61"/>
      <c r="AG42" s="61"/>
      <c r="AH42" s="69"/>
      <c r="AI42" s="70"/>
      <c r="AJ42" s="64"/>
      <c r="AK42" s="64"/>
      <c r="AL42" s="64"/>
      <c r="AM42" s="64"/>
      <c r="AN42" s="64"/>
    </row>
    <row r="43" spans="1:40" ht="24.5" thickTop="1" thickBot="1" x14ac:dyDescent="0.55000000000000004">
      <c r="B43" t="s">
        <v>1018</v>
      </c>
      <c r="C43" s="51" t="s">
        <v>1059</v>
      </c>
      <c r="D43" s="52" t="s">
        <v>1048</v>
      </c>
      <c r="E43" s="52"/>
      <c r="F43" s="53" t="s">
        <v>1015</v>
      </c>
      <c r="G43" s="53"/>
      <c r="H43" s="52"/>
      <c r="I43" s="52"/>
      <c r="J43" s="54"/>
      <c r="K43" s="54"/>
      <c r="L43" s="55" t="str">
        <f t="shared" si="29"/>
        <v xml:space="preserve">            { line: "que da fruto a su tiempo,, (Fa,,15)(Mi,,250)", sC: "tc"},</v>
      </c>
      <c r="M43" s="56" t="str">
        <f t="shared" ref="M43:M46" si="30">IF(N43="","","(")</f>
        <v>(</v>
      </c>
      <c r="N43" s="57" t="str">
        <f t="shared" ref="N43:N46" si="31">IF(D43="","",D43)</f>
        <v>Fa</v>
      </c>
      <c r="O43" s="58" t="str">
        <f t="shared" ref="O43:O46" si="32">IF(N43="","",",")</f>
        <v>,</v>
      </c>
      <c r="P43" s="59" t="str">
        <f t="shared" ref="P43:P46" si="33">IF(E43="","",E43)</f>
        <v/>
      </c>
      <c r="Q43" s="60" t="str">
        <f t="shared" ref="Q43:Q46" si="34">IF(N43="","",",")</f>
        <v>,</v>
      </c>
      <c r="R43" s="61">
        <f t="shared" ref="R43:R46" si="35">IF(N43="","",15)</f>
        <v>15</v>
      </c>
      <c r="S43" s="56" t="str">
        <f t="shared" ref="S43:S46" si="36">IF(N43="","",")")</f>
        <v>)</v>
      </c>
      <c r="T43" s="62" t="str">
        <f t="shared" ref="T43:T46" si="37">IF(U43="","","(")</f>
        <v>(</v>
      </c>
      <c r="U43" s="63" t="str">
        <f t="shared" ref="U43:U46" si="38">IF(F43="","",F43)</f>
        <v>Mi</v>
      </c>
      <c r="V43" s="64" t="str">
        <f t="shared" ref="V43:V46" si="39">IF(U43="","",",")</f>
        <v>,</v>
      </c>
      <c r="W43" s="65" t="str">
        <f t="shared" ref="W43:W46" si="40">IF(G43="","",G43)</f>
        <v/>
      </c>
      <c r="X43" s="64" t="str">
        <f t="shared" ref="X43:X46" si="41">IF(U43="","",",")</f>
        <v>,</v>
      </c>
      <c r="Y43" s="64">
        <f t="shared" ref="Y43:Y46" si="42">IF(U43="","",250)</f>
        <v>250</v>
      </c>
      <c r="Z43" s="56" t="str">
        <f t="shared" ref="Z43:Z46" si="43">IF(U43="","",")")</f>
        <v>)</v>
      </c>
      <c r="AA43" s="66" t="str">
        <f t="shared" ref="AA43:AA46" si="44">IF(AB43="","","(")</f>
        <v/>
      </c>
      <c r="AB43" s="57" t="str">
        <f t="shared" ref="AB43:AB46" si="45">IF(H43="","",H43)</f>
        <v/>
      </c>
      <c r="AC43" s="67" t="str">
        <f t="shared" ref="AC43:AC46" si="46">IF(AB43="","",",")</f>
        <v/>
      </c>
      <c r="AD43" s="59" t="str">
        <f t="shared" ref="AD43:AD46" si="47">IF(I43="","",I43)</f>
        <v/>
      </c>
      <c r="AE43" s="68" t="str">
        <f t="shared" ref="AE43:AE46" si="48">IF(AB43="","",",")</f>
        <v/>
      </c>
      <c r="AF43" s="61" t="str">
        <f t="shared" ref="AF43:AF46" si="49">IF(AB43="","",350)</f>
        <v/>
      </c>
      <c r="AG43" s="61" t="str">
        <f t="shared" ref="AG43:AG46" si="50">IF(AB43="","",")")</f>
        <v/>
      </c>
      <c r="AH43" s="69" t="str">
        <f t="shared" ref="AH43:AH46" si="51">IF(AI43="","","(")</f>
        <v/>
      </c>
      <c r="AI43" s="70" t="str">
        <f t="shared" ref="AI43:AI46" si="52">IF(J43="","",J43)</f>
        <v/>
      </c>
      <c r="AJ43" s="64" t="str">
        <f t="shared" ref="AJ43:AJ46" si="53">IF(AI43="","",",")</f>
        <v/>
      </c>
      <c r="AK43" s="64" t="str">
        <f t="shared" ref="AK43:AK46" si="54">IF(K43="","",K43)</f>
        <v/>
      </c>
      <c r="AL43" s="64" t="str">
        <f t="shared" ref="AL43:AL46" si="55">IF(AI43="","",",")</f>
        <v/>
      </c>
      <c r="AM43" s="64" t="str">
        <f t="shared" ref="AM43:AM46" si="56">IF(AI43="","",450)</f>
        <v/>
      </c>
      <c r="AN43" s="64" t="str">
        <f t="shared" ref="AN43:AN46" si="57">IF(AI43="","",")")</f>
        <v/>
      </c>
    </row>
    <row r="44" spans="1:40" ht="24.5" thickTop="1" thickBot="1" x14ac:dyDescent="0.55000000000000004">
      <c r="C44" s="51" t="s">
        <v>1060</v>
      </c>
      <c r="D44" s="52" t="s">
        <v>1048</v>
      </c>
      <c r="E44" s="52"/>
      <c r="F44" s="53" t="s">
        <v>1015</v>
      </c>
      <c r="G44" s="53"/>
      <c r="H44" s="52"/>
      <c r="I44" s="52"/>
      <c r="J44" s="54"/>
      <c r="K44" s="54"/>
      <c r="L44" s="55" t="str">
        <f t="shared" si="29"/>
        <v xml:space="preserve">            { line: "nunca se marchitarán sus hojas;, (Fa,,15)(Mi,,250)", sC: ""},</v>
      </c>
      <c r="M44" s="56" t="str">
        <f t="shared" si="30"/>
        <v>(</v>
      </c>
      <c r="N44" s="57" t="str">
        <f t="shared" si="31"/>
        <v>Fa</v>
      </c>
      <c r="O44" s="58" t="str">
        <f t="shared" si="32"/>
        <v>,</v>
      </c>
      <c r="P44" s="59" t="str">
        <f t="shared" si="33"/>
        <v/>
      </c>
      <c r="Q44" s="60" t="str">
        <f t="shared" si="34"/>
        <v>,</v>
      </c>
      <c r="R44" s="61">
        <f t="shared" si="35"/>
        <v>15</v>
      </c>
      <c r="S44" s="56" t="str">
        <f t="shared" si="36"/>
        <v>)</v>
      </c>
      <c r="T44" s="62" t="str">
        <f t="shared" si="37"/>
        <v>(</v>
      </c>
      <c r="U44" s="63" t="str">
        <f t="shared" si="38"/>
        <v>Mi</v>
      </c>
      <c r="V44" s="64" t="str">
        <f t="shared" si="39"/>
        <v>,</v>
      </c>
      <c r="W44" s="65" t="str">
        <f t="shared" si="40"/>
        <v/>
      </c>
      <c r="X44" s="64" t="str">
        <f t="shared" si="41"/>
        <v>,</v>
      </c>
      <c r="Y44" s="64">
        <f t="shared" si="42"/>
        <v>250</v>
      </c>
      <c r="Z44" s="56" t="str">
        <f t="shared" si="43"/>
        <v>)</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1:40" ht="24.5" thickTop="1" thickBot="1" x14ac:dyDescent="0.55000000000000004">
      <c r="C45" s="51" t="s">
        <v>1061</v>
      </c>
      <c r="D45" s="52" t="s">
        <v>1053</v>
      </c>
      <c r="E45" s="52"/>
      <c r="F45" s="53" t="s">
        <v>1048</v>
      </c>
      <c r="G45" s="53"/>
      <c r="H45" s="52" t="s">
        <v>1015</v>
      </c>
      <c r="I45" s="52"/>
      <c r="J45" s="54"/>
      <c r="K45" s="54"/>
      <c r="L45" s="55" t="str">
        <f t="shared" si="29"/>
        <v xml:space="preserve">            { line: "todo lo que emprende le sale bien,, (Sol,,15)(Fa,,250)(Mi,,350)", sC: ""},</v>
      </c>
      <c r="M45" s="56" t="str">
        <f t="shared" si="30"/>
        <v>(</v>
      </c>
      <c r="N45" s="57" t="str">
        <f t="shared" si="31"/>
        <v>Sol</v>
      </c>
      <c r="O45" s="58" t="str">
        <f t="shared" si="32"/>
        <v>,</v>
      </c>
      <c r="P45" s="59" t="str">
        <f t="shared" si="33"/>
        <v/>
      </c>
      <c r="Q45" s="60" t="str">
        <f t="shared" si="34"/>
        <v>,</v>
      </c>
      <c r="R45" s="61">
        <f t="shared" si="35"/>
        <v>15</v>
      </c>
      <c r="S45" s="56" t="str">
        <f t="shared" si="36"/>
        <v>)</v>
      </c>
      <c r="T45" s="62" t="str">
        <f t="shared" si="37"/>
        <v>(</v>
      </c>
      <c r="U45" s="63" t="str">
        <f t="shared" si="38"/>
        <v>Fa</v>
      </c>
      <c r="V45" s="64" t="str">
        <f t="shared" si="39"/>
        <v>,</v>
      </c>
      <c r="W45" s="65" t="str">
        <f t="shared" si="40"/>
        <v/>
      </c>
      <c r="X45" s="64" t="str">
        <f t="shared" si="41"/>
        <v>,</v>
      </c>
      <c r="Y45" s="64">
        <f t="shared" si="42"/>
        <v>250</v>
      </c>
      <c r="Z45" s="56" t="str">
        <f t="shared" si="43"/>
        <v>)</v>
      </c>
      <c r="AA45" s="66" t="str">
        <f t="shared" si="44"/>
        <v>(</v>
      </c>
      <c r="AB45" s="57" t="str">
        <f t="shared" si="45"/>
        <v>Mi</v>
      </c>
      <c r="AC45" s="67" t="str">
        <f t="shared" si="46"/>
        <v>,</v>
      </c>
      <c r="AD45" s="59" t="str">
        <f t="shared" si="47"/>
        <v/>
      </c>
      <c r="AE45" s="68" t="str">
        <f t="shared" si="48"/>
        <v>,</v>
      </c>
      <c r="AF45" s="61">
        <f t="shared" si="49"/>
        <v>350</v>
      </c>
      <c r="AG45" s="61" t="str">
        <f t="shared" si="50"/>
        <v>)</v>
      </c>
      <c r="AH45" s="69" t="str">
        <f t="shared" si="51"/>
        <v/>
      </c>
      <c r="AI45" s="70" t="str">
        <f t="shared" si="52"/>
        <v/>
      </c>
      <c r="AJ45" s="64" t="str">
        <f t="shared" si="53"/>
        <v/>
      </c>
      <c r="AK45" s="64" t="str">
        <f t="shared" si="54"/>
        <v/>
      </c>
      <c r="AL45" s="64" t="str">
        <f t="shared" si="55"/>
        <v/>
      </c>
      <c r="AM45" s="64" t="str">
        <f t="shared" si="56"/>
        <v/>
      </c>
      <c r="AN45" s="64" t="str">
        <f t="shared" si="57"/>
        <v/>
      </c>
    </row>
    <row r="46" spans="1:40" ht="24.5" thickTop="1" thickBot="1" x14ac:dyDescent="0.55000000000000004">
      <c r="C46" s="51" t="s">
        <v>1062</v>
      </c>
      <c r="D46" s="52" t="s">
        <v>1053</v>
      </c>
      <c r="E46" s="52"/>
      <c r="F46" s="53" t="s">
        <v>1048</v>
      </c>
      <c r="G46" s="53"/>
      <c r="H46" s="52" t="s">
        <v>1015</v>
      </c>
      <c r="I46" s="52"/>
      <c r="J46" s="54"/>
      <c r="K46" s="54"/>
      <c r="L46" s="55" t="str">
        <f t="shared" si="29"/>
        <v xml:space="preserve">            { line: "todo lo que emprende le sale bien., (Sol,,15)(Fa,,250)(Mi,,350)", sC: ""},</v>
      </c>
      <c r="M46" s="56" t="str">
        <f t="shared" si="30"/>
        <v>(</v>
      </c>
      <c r="N46" s="57" t="str">
        <f t="shared" si="31"/>
        <v>Sol</v>
      </c>
      <c r="O46" s="58" t="str">
        <f t="shared" si="32"/>
        <v>,</v>
      </c>
      <c r="P46" s="59" t="str">
        <f t="shared" si="33"/>
        <v/>
      </c>
      <c r="Q46" s="60" t="str">
        <f t="shared" si="34"/>
        <v>,</v>
      </c>
      <c r="R46" s="61">
        <f t="shared" si="35"/>
        <v>15</v>
      </c>
      <c r="S46" s="56" t="str">
        <f t="shared" si="36"/>
        <v>)</v>
      </c>
      <c r="T46" s="62" t="str">
        <f t="shared" si="37"/>
        <v>(</v>
      </c>
      <c r="U46" s="63" t="str">
        <f t="shared" si="38"/>
        <v>Fa</v>
      </c>
      <c r="V46" s="64" t="str">
        <f t="shared" si="39"/>
        <v>,</v>
      </c>
      <c r="W46" s="65" t="str">
        <f t="shared" si="40"/>
        <v/>
      </c>
      <c r="X46" s="64" t="str">
        <f t="shared" si="41"/>
        <v>,</v>
      </c>
      <c r="Y46" s="64">
        <f t="shared" si="42"/>
        <v>250</v>
      </c>
      <c r="Z46" s="56" t="str">
        <f t="shared" si="43"/>
        <v>)</v>
      </c>
      <c r="AA46" s="66" t="str">
        <f t="shared" si="44"/>
        <v>(</v>
      </c>
      <c r="AB46" s="57" t="str">
        <f t="shared" si="45"/>
        <v>Mi</v>
      </c>
      <c r="AC46" s="67" t="str">
        <f t="shared" si="46"/>
        <v>,</v>
      </c>
      <c r="AD46" s="59" t="str">
        <f t="shared" si="47"/>
        <v/>
      </c>
      <c r="AE46" s="68" t="str">
        <f t="shared" si="48"/>
        <v>,</v>
      </c>
      <c r="AF46" s="61">
        <f t="shared" si="49"/>
        <v>350</v>
      </c>
      <c r="AG46" s="61" t="str">
        <f t="shared" si="50"/>
        <v>)</v>
      </c>
      <c r="AH46" s="69" t="str">
        <f t="shared" si="51"/>
        <v/>
      </c>
      <c r="AI46" s="70" t="str">
        <f t="shared" si="52"/>
        <v/>
      </c>
      <c r="AJ46" s="64" t="str">
        <f t="shared" si="53"/>
        <v/>
      </c>
      <c r="AK46" s="64" t="str">
        <f t="shared" si="54"/>
        <v/>
      </c>
      <c r="AL46" s="64" t="str">
        <f t="shared" si="55"/>
        <v/>
      </c>
      <c r="AM46" s="64" t="str">
        <f t="shared" si="56"/>
        <v/>
      </c>
      <c r="AN46" s="64" t="str">
        <f t="shared" si="57"/>
        <v/>
      </c>
    </row>
    <row r="47" spans="1:40" ht="36.5" thickTop="1" thickBot="1" x14ac:dyDescent="0.55000000000000004">
      <c r="A47" s="76"/>
      <c r="B47" s="76"/>
      <c r="C47" s="76"/>
      <c r="D47" s="77"/>
      <c r="E47" s="77"/>
      <c r="F47" s="77"/>
      <c r="G47" s="77"/>
      <c r="H47" s="77"/>
      <c r="I47" s="77"/>
      <c r="J47" s="77"/>
      <c r="K47" s="77"/>
      <c r="L47" s="50" t="s">
        <v>998</v>
      </c>
      <c r="M47" s="56" t="str">
        <f t="shared" ref="M47:M62" si="58">IF(N47="","","(")</f>
        <v/>
      </c>
      <c r="N47" s="57" t="str">
        <f t="shared" si="2"/>
        <v/>
      </c>
      <c r="O47" s="58" t="str">
        <f t="shared" ref="O47:O62" si="59">IF(N47="","",",")</f>
        <v/>
      </c>
      <c r="P47" s="59" t="str">
        <f t="shared" si="4"/>
        <v/>
      </c>
      <c r="Q47" s="60" t="str">
        <f t="shared" ref="Q47:Q62" si="60">IF(N47="","",",")</f>
        <v/>
      </c>
      <c r="R47" s="61" t="str">
        <f t="shared" ref="R47:R62" si="61">IF(N47="","",15)</f>
        <v/>
      </c>
      <c r="S47" s="56" t="str">
        <f t="shared" ref="S47:S62" si="62">IF(N47="","",")")</f>
        <v/>
      </c>
      <c r="T47" s="62" t="str">
        <f t="shared" ref="T47:T62" si="63">IF(U47="","","(")</f>
        <v/>
      </c>
      <c r="U47" s="63" t="str">
        <f t="shared" si="9"/>
        <v/>
      </c>
      <c r="V47" s="64" t="str">
        <f t="shared" ref="V47:V62" si="64">IF(U47="","",",")</f>
        <v/>
      </c>
      <c r="W47" s="65" t="str">
        <f t="shared" si="11"/>
        <v/>
      </c>
      <c r="X47" s="64" t="str">
        <f t="shared" ref="X47:X62" si="65">IF(U47="","",",")</f>
        <v/>
      </c>
      <c r="Y47" s="64" t="str">
        <f t="shared" ref="Y47:Y62" si="66">IF(U47="","",250)</f>
        <v/>
      </c>
      <c r="Z47" s="56" t="str">
        <f t="shared" ref="Z47:Z62" si="67">IF(U47="","",")")</f>
        <v/>
      </c>
      <c r="AA47" s="66" t="str">
        <f t="shared" ref="AA47:AA62" si="68">IF(AB47="","","(")</f>
        <v/>
      </c>
      <c r="AB47" s="57" t="str">
        <f t="shared" si="16"/>
        <v/>
      </c>
      <c r="AC47" s="67" t="str">
        <f t="shared" ref="AC47:AC62" si="69">IF(AB47="","",",")</f>
        <v/>
      </c>
      <c r="AD47" s="59" t="str">
        <f t="shared" ref="AD47:AD62" si="70">IF(I47="","",I47)</f>
        <v/>
      </c>
      <c r="AE47" s="68" t="str">
        <f t="shared" ref="AE47:AE62" si="71">IF(AB47="","",",")</f>
        <v/>
      </c>
      <c r="AF47" s="61" t="str">
        <f t="shared" ref="AF47:AF62" si="72">IF(AB47="","",350)</f>
        <v/>
      </c>
      <c r="AG47" s="61" t="str">
        <f t="shared" ref="AG47:AG62" si="73">IF(AB47="","",")")</f>
        <v/>
      </c>
      <c r="AH47" s="69" t="str">
        <f t="shared" ref="AH47:AH62" si="74">IF(AI47="","","(")</f>
        <v/>
      </c>
      <c r="AI47" s="70" t="str">
        <f t="shared" si="23"/>
        <v/>
      </c>
      <c r="AJ47" s="64" t="str">
        <f t="shared" ref="AJ47:AJ62" si="75">IF(AI47="","",",")</f>
        <v/>
      </c>
      <c r="AK47" s="64" t="str">
        <f t="shared" ref="AK47:AK62" si="76">IF(K47="","",K47)</f>
        <v/>
      </c>
      <c r="AL47" s="64" t="str">
        <f t="shared" ref="AL47:AL62" si="77">IF(AI47="","",",")</f>
        <v/>
      </c>
      <c r="AM47" s="64" t="str">
        <f t="shared" ref="AM47:AM62" si="78">IF(AI47="","",450)</f>
        <v/>
      </c>
      <c r="AN47" s="64" t="str">
        <f t="shared" ref="AN47:AN62" si="79">IF(AI47="","",")")</f>
        <v/>
      </c>
    </row>
    <row r="48" spans="1:40" ht="24.5" thickTop="1" thickBot="1" x14ac:dyDescent="0.55000000000000004">
      <c r="B48" t="s">
        <v>1018</v>
      </c>
      <c r="C48" s="51" t="s">
        <v>1063</v>
      </c>
      <c r="D48" s="52" t="s">
        <v>1017</v>
      </c>
      <c r="E48" s="52" t="s">
        <v>1016</v>
      </c>
      <c r="F48" s="53"/>
      <c r="G48" s="53"/>
      <c r="H48" s="52"/>
      <c r="I48" s="52"/>
      <c r="J48" s="54"/>
      <c r="K48" s="54"/>
      <c r="L48" s="55" t="str">
        <f t="shared" ref="L48:L62" si="80">IF(C48="","",_xlfn.CONCAT("            { line: ","""",C48,", ",M48:AN48,""", sC: ","""",B48,"""},"))</f>
        <v xml:space="preserve">            { line: "¡No así los impíos, no así!, (La,m,15)", sC: "tc"},</v>
      </c>
      <c r="M48" s="56" t="str">
        <f t="shared" si="58"/>
        <v>(</v>
      </c>
      <c r="N48" s="57" t="str">
        <f t="shared" si="2"/>
        <v>La</v>
      </c>
      <c r="O48" s="58" t="str">
        <f t="shared" si="59"/>
        <v>,</v>
      </c>
      <c r="P48" s="59" t="str">
        <f t="shared" si="4"/>
        <v>m</v>
      </c>
      <c r="Q48" s="60" t="str">
        <f t="shared" si="60"/>
        <v>,</v>
      </c>
      <c r="R48" s="61">
        <f t="shared" si="61"/>
        <v>15</v>
      </c>
      <c r="S48" s="56" t="str">
        <f t="shared" si="62"/>
        <v>)</v>
      </c>
      <c r="T48" s="62" t="str">
        <f t="shared" si="63"/>
        <v/>
      </c>
      <c r="U48" s="63" t="str">
        <f t="shared" si="9"/>
        <v/>
      </c>
      <c r="V48" s="64" t="str">
        <f t="shared" si="64"/>
        <v/>
      </c>
      <c r="W48" s="65" t="str">
        <f t="shared" si="11"/>
        <v/>
      </c>
      <c r="X48" s="64" t="str">
        <f t="shared" si="65"/>
        <v/>
      </c>
      <c r="Y48" s="64" t="str">
        <f t="shared" si="66"/>
        <v/>
      </c>
      <c r="Z48" s="56" t="str">
        <f t="shared" si="67"/>
        <v/>
      </c>
      <c r="AA48" s="66" t="str">
        <f t="shared" si="68"/>
        <v/>
      </c>
      <c r="AB48" s="57" t="str">
        <f t="shared" si="16"/>
        <v/>
      </c>
      <c r="AC48" s="67" t="str">
        <f t="shared" si="69"/>
        <v/>
      </c>
      <c r="AD48" s="59" t="str">
        <f t="shared" si="70"/>
        <v/>
      </c>
      <c r="AE48" s="68" t="str">
        <f t="shared" si="71"/>
        <v/>
      </c>
      <c r="AF48" s="61" t="str">
        <f t="shared" si="72"/>
        <v/>
      </c>
      <c r="AG48" s="61" t="str">
        <f t="shared" si="73"/>
        <v/>
      </c>
      <c r="AH48" s="69" t="str">
        <f t="shared" si="74"/>
        <v/>
      </c>
      <c r="AI48" s="70" t="str">
        <f t="shared" si="23"/>
        <v/>
      </c>
      <c r="AJ48" s="64" t="str">
        <f t="shared" si="75"/>
        <v/>
      </c>
      <c r="AK48" s="64" t="str">
        <f t="shared" si="76"/>
        <v/>
      </c>
      <c r="AL48" s="64" t="str">
        <f t="shared" si="77"/>
        <v/>
      </c>
      <c r="AM48" s="64" t="str">
        <f t="shared" si="78"/>
        <v/>
      </c>
      <c r="AN48" s="64" t="str">
        <f t="shared" si="79"/>
        <v/>
      </c>
    </row>
    <row r="49" spans="2:40" ht="24.5" thickTop="1" thickBot="1" x14ac:dyDescent="0.55000000000000004">
      <c r="C49" s="51" t="s">
        <v>1064</v>
      </c>
      <c r="D49" s="52" t="s">
        <v>1048</v>
      </c>
      <c r="E49" s="52"/>
      <c r="F49" s="53"/>
      <c r="G49" s="53"/>
      <c r="H49" s="52"/>
      <c r="I49" s="52"/>
      <c r="J49" s="54"/>
      <c r="K49" s="54"/>
      <c r="L49" s="55" t="str">
        <f t="shared" si="80"/>
        <v xml:space="preserve">            { line: "Que son como la paja, (Fa,,15)", sC: ""},</v>
      </c>
      <c r="M49" s="56" t="str">
        <f t="shared" si="58"/>
        <v>(</v>
      </c>
      <c r="N49" s="57" t="str">
        <f t="shared" si="2"/>
        <v>Fa</v>
      </c>
      <c r="O49" s="58" t="str">
        <f t="shared" si="59"/>
        <v>,</v>
      </c>
      <c r="P49" s="59" t="str">
        <f t="shared" si="4"/>
        <v/>
      </c>
      <c r="Q49" s="60" t="str">
        <f t="shared" si="60"/>
        <v>,</v>
      </c>
      <c r="R49" s="61">
        <f t="shared" si="61"/>
        <v>15</v>
      </c>
      <c r="S49" s="56" t="str">
        <f t="shared" si="62"/>
        <v>)</v>
      </c>
      <c r="T49" s="62" t="str">
        <f t="shared" si="63"/>
        <v/>
      </c>
      <c r="U49" s="63" t="str">
        <f t="shared" si="9"/>
        <v/>
      </c>
      <c r="V49" s="64" t="str">
        <f t="shared" si="64"/>
        <v/>
      </c>
      <c r="W49" s="65" t="str">
        <f t="shared" si="11"/>
        <v/>
      </c>
      <c r="X49" s="64" t="str">
        <f t="shared" si="65"/>
        <v/>
      </c>
      <c r="Y49" s="64" t="str">
        <f t="shared" si="66"/>
        <v/>
      </c>
      <c r="Z49" s="56" t="str">
        <f t="shared" si="67"/>
        <v/>
      </c>
      <c r="AA49" s="66" t="str">
        <f t="shared" si="68"/>
        <v/>
      </c>
      <c r="AB49" s="57" t="str">
        <f t="shared" si="16"/>
        <v/>
      </c>
      <c r="AC49" s="67" t="str">
        <f t="shared" si="69"/>
        <v/>
      </c>
      <c r="AD49" s="59" t="str">
        <f t="shared" si="70"/>
        <v/>
      </c>
      <c r="AE49" s="68" t="str">
        <f t="shared" si="71"/>
        <v/>
      </c>
      <c r="AF49" s="61" t="str">
        <f t="shared" si="72"/>
        <v/>
      </c>
      <c r="AG49" s="61" t="str">
        <f t="shared" si="73"/>
        <v/>
      </c>
      <c r="AH49" s="69" t="str">
        <f t="shared" si="74"/>
        <v/>
      </c>
      <c r="AI49" s="70" t="str">
        <f t="shared" si="23"/>
        <v/>
      </c>
      <c r="AJ49" s="64" t="str">
        <f t="shared" si="75"/>
        <v/>
      </c>
      <c r="AK49" s="64" t="str">
        <f t="shared" si="76"/>
        <v/>
      </c>
      <c r="AL49" s="64" t="str">
        <f t="shared" si="77"/>
        <v/>
      </c>
      <c r="AM49" s="64" t="str">
        <f t="shared" si="78"/>
        <v/>
      </c>
      <c r="AN49" s="64" t="str">
        <f t="shared" si="79"/>
        <v/>
      </c>
    </row>
    <row r="50" spans="2:40" ht="24.5" thickTop="1" thickBot="1" x14ac:dyDescent="0.55000000000000004">
      <c r="C50" s="51" t="s">
        <v>1065</v>
      </c>
      <c r="D50" s="52" t="s">
        <v>1017</v>
      </c>
      <c r="E50" s="52" t="s">
        <v>1016</v>
      </c>
      <c r="F50" s="53"/>
      <c r="G50" s="53"/>
      <c r="H50" s="52"/>
      <c r="I50" s="52"/>
      <c r="J50" s="54"/>
      <c r="K50" s="54"/>
      <c r="L50" s="55" t="str">
        <f t="shared" si="80"/>
        <v xml:space="preserve">            { line: "que se lleva el viento., (La,m,15)", sC: ""},</v>
      </c>
      <c r="M50" s="56" t="str">
        <f t="shared" si="58"/>
        <v>(</v>
      </c>
      <c r="N50" s="57" t="str">
        <f t="shared" si="2"/>
        <v>La</v>
      </c>
      <c r="O50" s="58" t="str">
        <f t="shared" si="59"/>
        <v>,</v>
      </c>
      <c r="P50" s="59" t="str">
        <f t="shared" si="4"/>
        <v>m</v>
      </c>
      <c r="Q50" s="60" t="str">
        <f t="shared" si="60"/>
        <v>,</v>
      </c>
      <c r="R50" s="61">
        <f t="shared" si="61"/>
        <v>15</v>
      </c>
      <c r="S50" s="56" t="str">
        <f t="shared" si="62"/>
        <v>)</v>
      </c>
      <c r="T50" s="62" t="str">
        <f t="shared" si="63"/>
        <v/>
      </c>
      <c r="U50" s="63" t="str">
        <f t="shared" si="9"/>
        <v/>
      </c>
      <c r="V50" s="64" t="str">
        <f t="shared" si="64"/>
        <v/>
      </c>
      <c r="W50" s="65" t="str">
        <f t="shared" si="11"/>
        <v/>
      </c>
      <c r="X50" s="64" t="str">
        <f t="shared" si="65"/>
        <v/>
      </c>
      <c r="Y50" s="64" t="str">
        <f t="shared" si="66"/>
        <v/>
      </c>
      <c r="Z50" s="56" t="str">
        <f t="shared" si="67"/>
        <v/>
      </c>
      <c r="AA50" s="66" t="str">
        <f t="shared" si="68"/>
        <v/>
      </c>
      <c r="AB50" s="57" t="str">
        <f t="shared" si="16"/>
        <v/>
      </c>
      <c r="AC50" s="67" t="str">
        <f t="shared" si="69"/>
        <v/>
      </c>
      <c r="AD50" s="59" t="str">
        <f t="shared" si="70"/>
        <v/>
      </c>
      <c r="AE50" s="68" t="str">
        <f t="shared" si="71"/>
        <v/>
      </c>
      <c r="AF50" s="61" t="str">
        <f t="shared" si="72"/>
        <v/>
      </c>
      <c r="AG50" s="61" t="str">
        <f t="shared" si="73"/>
        <v/>
      </c>
      <c r="AH50" s="69" t="str">
        <f t="shared" si="74"/>
        <v/>
      </c>
      <c r="AI50" s="70" t="str">
        <f t="shared" si="23"/>
        <v/>
      </c>
      <c r="AJ50" s="64" t="str">
        <f t="shared" si="75"/>
        <v/>
      </c>
      <c r="AK50" s="64" t="str">
        <f t="shared" si="76"/>
        <v/>
      </c>
      <c r="AL50" s="64" t="str">
        <f t="shared" si="77"/>
        <v/>
      </c>
      <c r="AM50" s="64" t="str">
        <f t="shared" si="78"/>
        <v/>
      </c>
      <c r="AN50" s="64" t="str">
        <f t="shared" si="79"/>
        <v/>
      </c>
    </row>
    <row r="51" spans="2:40" ht="26.5" thickTop="1" thickBot="1" x14ac:dyDescent="0.55000000000000004">
      <c r="C51" s="73"/>
      <c r="D51" s="74"/>
      <c r="E51" s="74"/>
      <c r="F51" s="74"/>
      <c r="G51" s="74"/>
      <c r="H51" s="74"/>
      <c r="I51" s="74"/>
      <c r="J51" s="74"/>
      <c r="K51" s="74"/>
      <c r="L51" s="75" t="s">
        <v>997</v>
      </c>
      <c r="M51" s="56"/>
      <c r="N51" s="57"/>
      <c r="O51" s="58"/>
      <c r="P51" s="59"/>
      <c r="Q51" s="60"/>
      <c r="R51" s="61"/>
      <c r="S51" s="56"/>
      <c r="T51" s="62"/>
      <c r="U51" s="63"/>
      <c r="V51" s="64"/>
      <c r="W51" s="65"/>
      <c r="X51" s="64"/>
      <c r="Y51" s="64"/>
      <c r="Z51" s="56"/>
      <c r="AA51" s="66"/>
      <c r="AB51" s="57"/>
      <c r="AC51" s="67"/>
      <c r="AD51" s="59"/>
      <c r="AE51" s="68"/>
      <c r="AF51" s="61"/>
      <c r="AG51" s="61"/>
      <c r="AH51" s="69"/>
      <c r="AI51" s="70"/>
      <c r="AJ51" s="64"/>
      <c r="AK51" s="64"/>
      <c r="AL51" s="64"/>
      <c r="AM51" s="64"/>
      <c r="AN51" s="64"/>
    </row>
    <row r="52" spans="2:40" ht="24.5" thickTop="1" thickBot="1" x14ac:dyDescent="0.55000000000000004">
      <c r="B52" t="s">
        <v>1001</v>
      </c>
      <c r="C52" s="51" t="s">
        <v>1066</v>
      </c>
      <c r="D52" s="52" t="s">
        <v>1017</v>
      </c>
      <c r="E52" s="52" t="s">
        <v>1016</v>
      </c>
      <c r="F52" s="53"/>
      <c r="G52" s="53"/>
      <c r="H52" s="52"/>
      <c r="I52" s="52"/>
      <c r="J52" s="54"/>
      <c r="K52" s="54"/>
      <c r="L52" s="55" t="str">
        <f t="shared" si="80"/>
        <v xml:space="preserve">            { line: "¡NO ASÍ LOS IMPÍOS, NO ASÍ!, (La,m,15)", sC: "ta as"},</v>
      </c>
      <c r="M52" s="56" t="str">
        <f t="shared" si="58"/>
        <v>(</v>
      </c>
      <c r="N52" s="57" t="str">
        <f t="shared" si="2"/>
        <v>La</v>
      </c>
      <c r="O52" s="58" t="str">
        <f t="shared" si="59"/>
        <v>,</v>
      </c>
      <c r="P52" s="59" t="str">
        <f t="shared" si="4"/>
        <v>m</v>
      </c>
      <c r="Q52" s="60" t="str">
        <f t="shared" si="60"/>
        <v>,</v>
      </c>
      <c r="R52" s="61">
        <f t="shared" si="61"/>
        <v>15</v>
      </c>
      <c r="S52" s="56" t="str">
        <f t="shared" si="62"/>
        <v>)</v>
      </c>
      <c r="T52" s="62" t="str">
        <f t="shared" si="63"/>
        <v/>
      </c>
      <c r="U52" s="63" t="str">
        <f t="shared" si="9"/>
        <v/>
      </c>
      <c r="V52" s="64" t="str">
        <f t="shared" si="64"/>
        <v/>
      </c>
      <c r="W52" s="65" t="str">
        <f t="shared" si="11"/>
        <v/>
      </c>
      <c r="X52" s="64" t="str">
        <f t="shared" si="65"/>
        <v/>
      </c>
      <c r="Y52" s="64" t="str">
        <f t="shared" si="66"/>
        <v/>
      </c>
      <c r="Z52" s="56" t="str">
        <f t="shared" si="67"/>
        <v/>
      </c>
      <c r="AA52" s="66" t="str">
        <f t="shared" si="68"/>
        <v/>
      </c>
      <c r="AB52" s="57" t="str">
        <f t="shared" si="16"/>
        <v/>
      </c>
      <c r="AC52" s="67" t="str">
        <f t="shared" si="69"/>
        <v/>
      </c>
      <c r="AD52" s="59" t="str">
        <f t="shared" si="70"/>
        <v/>
      </c>
      <c r="AE52" s="68" t="str">
        <f t="shared" si="71"/>
        <v/>
      </c>
      <c r="AF52" s="61" t="str">
        <f t="shared" si="72"/>
        <v/>
      </c>
      <c r="AG52" s="61" t="str">
        <f t="shared" si="73"/>
        <v/>
      </c>
      <c r="AH52" s="69" t="str">
        <f t="shared" si="74"/>
        <v/>
      </c>
      <c r="AI52" s="70" t="str">
        <f t="shared" si="23"/>
        <v/>
      </c>
      <c r="AJ52" s="64" t="str">
        <f t="shared" si="75"/>
        <v/>
      </c>
      <c r="AK52" s="64" t="str">
        <f t="shared" si="76"/>
        <v/>
      </c>
      <c r="AL52" s="64" t="str">
        <f t="shared" si="77"/>
        <v/>
      </c>
      <c r="AM52" s="64" t="str">
        <f t="shared" si="78"/>
        <v/>
      </c>
      <c r="AN52" s="64" t="str">
        <f t="shared" si="79"/>
        <v/>
      </c>
    </row>
    <row r="53" spans="2:40" ht="24.5" thickTop="1" thickBot="1" x14ac:dyDescent="0.55000000000000004">
      <c r="B53" t="s">
        <v>1003</v>
      </c>
      <c r="C53" s="51" t="s">
        <v>1067</v>
      </c>
      <c r="D53" s="52" t="s">
        <v>1048</v>
      </c>
      <c r="E53" s="52"/>
      <c r="F53" s="53"/>
      <c r="G53" s="53"/>
      <c r="H53" s="52"/>
      <c r="I53" s="52"/>
      <c r="J53" s="54"/>
      <c r="K53" s="54"/>
      <c r="L53" s="55" t="str">
        <f t="shared" si="80"/>
        <v xml:space="preserve">            { line: "QUE SON COMO LA PAJA, (Fa,,15)", sC: "as"},</v>
      </c>
      <c r="M53" s="56" t="str">
        <f t="shared" si="58"/>
        <v>(</v>
      </c>
      <c r="N53" s="57" t="str">
        <f t="shared" si="2"/>
        <v>Fa</v>
      </c>
      <c r="O53" s="58" t="str">
        <f t="shared" si="59"/>
        <v>,</v>
      </c>
      <c r="P53" s="59" t="str">
        <f t="shared" si="4"/>
        <v/>
      </c>
      <c r="Q53" s="60" t="str">
        <f t="shared" si="60"/>
        <v>,</v>
      </c>
      <c r="R53" s="61">
        <f t="shared" si="61"/>
        <v>15</v>
      </c>
      <c r="S53" s="56" t="str">
        <f t="shared" si="62"/>
        <v>)</v>
      </c>
      <c r="T53" s="62" t="str">
        <f t="shared" si="63"/>
        <v/>
      </c>
      <c r="U53" s="63" t="str">
        <f t="shared" si="9"/>
        <v/>
      </c>
      <c r="V53" s="64" t="str">
        <f t="shared" si="64"/>
        <v/>
      </c>
      <c r="W53" s="65" t="str">
        <f t="shared" si="11"/>
        <v/>
      </c>
      <c r="X53" s="64" t="str">
        <f t="shared" si="65"/>
        <v/>
      </c>
      <c r="Y53" s="64" t="str">
        <f t="shared" si="66"/>
        <v/>
      </c>
      <c r="Z53" s="56" t="str">
        <f t="shared" si="67"/>
        <v/>
      </c>
      <c r="AA53" s="66" t="str">
        <f t="shared" si="68"/>
        <v/>
      </c>
      <c r="AB53" s="57" t="str">
        <f t="shared" si="16"/>
        <v/>
      </c>
      <c r="AC53" s="67" t="str">
        <f t="shared" si="69"/>
        <v/>
      </c>
      <c r="AD53" s="59" t="str">
        <f t="shared" si="70"/>
        <v/>
      </c>
      <c r="AE53" s="68" t="str">
        <f t="shared" si="71"/>
        <v/>
      </c>
      <c r="AF53" s="61" t="str">
        <f t="shared" si="72"/>
        <v/>
      </c>
      <c r="AG53" s="61" t="str">
        <f t="shared" si="73"/>
        <v/>
      </c>
      <c r="AH53" s="69" t="str">
        <f t="shared" si="74"/>
        <v/>
      </c>
      <c r="AI53" s="70" t="str">
        <f t="shared" si="23"/>
        <v/>
      </c>
      <c r="AJ53" s="64" t="str">
        <f t="shared" si="75"/>
        <v/>
      </c>
      <c r="AK53" s="64" t="str">
        <f t="shared" si="76"/>
        <v/>
      </c>
      <c r="AL53" s="64" t="str">
        <f t="shared" si="77"/>
        <v/>
      </c>
      <c r="AM53" s="64" t="str">
        <f t="shared" si="78"/>
        <v/>
      </c>
      <c r="AN53" s="64" t="str">
        <f t="shared" si="79"/>
        <v/>
      </c>
    </row>
    <row r="54" spans="2:40" ht="24.5" thickTop="1" thickBot="1" x14ac:dyDescent="0.55000000000000004">
      <c r="B54" t="s">
        <v>1003</v>
      </c>
      <c r="C54" s="51" t="s">
        <v>1068</v>
      </c>
      <c r="D54" s="52" t="s">
        <v>1017</v>
      </c>
      <c r="E54" s="52" t="s">
        <v>1016</v>
      </c>
      <c r="F54" s="53"/>
      <c r="G54" s="53"/>
      <c r="H54" s="52"/>
      <c r="I54" s="52"/>
      <c r="J54" s="54"/>
      <c r="K54" s="54"/>
      <c r="L54" s="78" t="str">
        <f t="shared" si="80"/>
        <v xml:space="preserve">            { line: "QUE SE LLEVA EL VIENTO., (La,m,15)", sC: "as"},</v>
      </c>
      <c r="M54" s="56" t="str">
        <f t="shared" si="58"/>
        <v>(</v>
      </c>
      <c r="N54" s="57" t="str">
        <f t="shared" si="2"/>
        <v>La</v>
      </c>
      <c r="O54" s="58" t="str">
        <f t="shared" si="59"/>
        <v>,</v>
      </c>
      <c r="P54" s="59" t="str">
        <f t="shared" si="4"/>
        <v>m</v>
      </c>
      <c r="Q54" s="60" t="str">
        <f t="shared" si="60"/>
        <v>,</v>
      </c>
      <c r="R54" s="61">
        <f t="shared" si="61"/>
        <v>15</v>
      </c>
      <c r="S54" s="56" t="str">
        <f t="shared" si="62"/>
        <v>)</v>
      </c>
      <c r="T54" s="62" t="str">
        <f t="shared" si="63"/>
        <v/>
      </c>
      <c r="U54" s="63" t="str">
        <f t="shared" si="9"/>
        <v/>
      </c>
      <c r="V54" s="64" t="str">
        <f t="shared" si="64"/>
        <v/>
      </c>
      <c r="W54" s="65" t="str">
        <f t="shared" si="11"/>
        <v/>
      </c>
      <c r="X54" s="64" t="str">
        <f t="shared" si="65"/>
        <v/>
      </c>
      <c r="Y54" s="64" t="str">
        <f t="shared" si="66"/>
        <v/>
      </c>
      <c r="Z54" s="56" t="str">
        <f t="shared" si="67"/>
        <v/>
      </c>
      <c r="AA54" s="66" t="str">
        <f t="shared" si="68"/>
        <v/>
      </c>
      <c r="AB54" s="57" t="str">
        <f t="shared" si="16"/>
        <v/>
      </c>
      <c r="AC54" s="67" t="str">
        <f t="shared" si="69"/>
        <v/>
      </c>
      <c r="AD54" s="59" t="str">
        <f t="shared" si="70"/>
        <v/>
      </c>
      <c r="AE54" s="68" t="str">
        <f t="shared" si="71"/>
        <v/>
      </c>
      <c r="AF54" s="61" t="str">
        <f t="shared" si="72"/>
        <v/>
      </c>
      <c r="AG54" s="61" t="str">
        <f t="shared" si="73"/>
        <v/>
      </c>
      <c r="AH54" s="69" t="str">
        <f t="shared" si="74"/>
        <v/>
      </c>
      <c r="AI54" s="70" t="str">
        <f t="shared" si="23"/>
        <v/>
      </c>
      <c r="AJ54" s="64" t="str">
        <f t="shared" si="75"/>
        <v/>
      </c>
      <c r="AK54" s="64" t="str">
        <f t="shared" si="76"/>
        <v/>
      </c>
      <c r="AL54" s="64" t="str">
        <f t="shared" si="77"/>
        <v/>
      </c>
      <c r="AM54" s="64" t="str">
        <f t="shared" si="78"/>
        <v/>
      </c>
      <c r="AN54" s="64" t="str">
        <f t="shared" si="79"/>
        <v/>
      </c>
    </row>
    <row r="55" spans="2:40" ht="26.5" thickTop="1" thickBot="1" x14ac:dyDescent="0.55000000000000004">
      <c r="C55" s="73"/>
      <c r="D55" s="74"/>
      <c r="E55" s="74"/>
      <c r="F55" s="74"/>
      <c r="G55" s="74"/>
      <c r="H55" s="74"/>
      <c r="I55" s="74"/>
      <c r="J55" s="74"/>
      <c r="K55" s="74"/>
      <c r="L55" s="75" t="s">
        <v>997</v>
      </c>
      <c r="M55" s="56"/>
      <c r="N55" s="57"/>
      <c r="O55" s="58"/>
      <c r="P55" s="59"/>
      <c r="Q55" s="60"/>
      <c r="R55" s="61"/>
      <c r="S55" s="56"/>
      <c r="T55" s="62"/>
      <c r="U55" s="63"/>
      <c r="V55" s="64"/>
      <c r="W55" s="65"/>
      <c r="X55" s="64"/>
      <c r="Y55" s="64"/>
      <c r="Z55" s="56"/>
      <c r="AA55" s="66"/>
      <c r="AB55" s="57"/>
      <c r="AC55" s="67"/>
      <c r="AD55" s="59"/>
      <c r="AE55" s="68"/>
      <c r="AF55" s="61"/>
      <c r="AG55" s="61"/>
      <c r="AH55" s="69"/>
      <c r="AI55" s="70"/>
      <c r="AJ55" s="64"/>
      <c r="AK55" s="64"/>
      <c r="AL55" s="64"/>
      <c r="AM55" s="64"/>
      <c r="AN55" s="64"/>
    </row>
    <row r="56" spans="2:40" ht="24.5" thickTop="1" thickBot="1" x14ac:dyDescent="0.55000000000000004">
      <c r="B56" t="s">
        <v>1018</v>
      </c>
      <c r="C56" s="51" t="s">
        <v>1069</v>
      </c>
      <c r="D56" s="52" t="s">
        <v>1048</v>
      </c>
      <c r="E56" s="52"/>
      <c r="F56" s="53" t="s">
        <v>1015</v>
      </c>
      <c r="G56" s="53"/>
      <c r="H56" s="52"/>
      <c r="I56" s="52"/>
      <c r="J56" s="54"/>
      <c r="K56" s="54"/>
      <c r="L56" s="78" t="str">
        <f t="shared" si="80"/>
        <v xml:space="preserve">            { line: "No resistirán en el juicio los impíos,, (Fa,,15)(Mi,,250)", sC: "tc"},</v>
      </c>
      <c r="M56" s="56" t="str">
        <f t="shared" si="58"/>
        <v>(</v>
      </c>
      <c r="N56" s="57" t="str">
        <f t="shared" si="2"/>
        <v>Fa</v>
      </c>
      <c r="O56" s="58" t="str">
        <f t="shared" si="59"/>
        <v>,</v>
      </c>
      <c r="P56" s="59" t="str">
        <f t="shared" si="4"/>
        <v/>
      </c>
      <c r="Q56" s="60" t="str">
        <f t="shared" si="60"/>
        <v>,</v>
      </c>
      <c r="R56" s="61">
        <f t="shared" si="61"/>
        <v>15</v>
      </c>
      <c r="S56" s="56" t="str">
        <f t="shared" si="62"/>
        <v>)</v>
      </c>
      <c r="T56" s="62" t="str">
        <f t="shared" si="63"/>
        <v>(</v>
      </c>
      <c r="U56" s="63" t="str">
        <f t="shared" si="9"/>
        <v>Mi</v>
      </c>
      <c r="V56" s="64" t="str">
        <f t="shared" si="64"/>
        <v>,</v>
      </c>
      <c r="W56" s="65" t="str">
        <f t="shared" si="11"/>
        <v/>
      </c>
      <c r="X56" s="64" t="str">
        <f t="shared" si="65"/>
        <v>,</v>
      </c>
      <c r="Y56" s="64">
        <f t="shared" si="66"/>
        <v>250</v>
      </c>
      <c r="Z56" s="56" t="str">
        <f t="shared" si="67"/>
        <v>)</v>
      </c>
      <c r="AA56" s="66" t="str">
        <f t="shared" si="68"/>
        <v/>
      </c>
      <c r="AB56" s="57" t="str">
        <f t="shared" si="16"/>
        <v/>
      </c>
      <c r="AC56" s="67" t="str">
        <f t="shared" si="69"/>
        <v/>
      </c>
      <c r="AD56" s="59" t="str">
        <f t="shared" si="70"/>
        <v/>
      </c>
      <c r="AE56" s="68" t="str">
        <f t="shared" si="71"/>
        <v/>
      </c>
      <c r="AF56" s="61" t="str">
        <f t="shared" si="72"/>
        <v/>
      </c>
      <c r="AG56" s="61" t="str">
        <f t="shared" si="73"/>
        <v/>
      </c>
      <c r="AH56" s="69" t="str">
        <f t="shared" si="74"/>
        <v/>
      </c>
      <c r="AI56" s="70" t="str">
        <f t="shared" si="23"/>
        <v/>
      </c>
      <c r="AJ56" s="64" t="str">
        <f t="shared" si="75"/>
        <v/>
      </c>
      <c r="AK56" s="64" t="str">
        <f t="shared" si="76"/>
        <v/>
      </c>
      <c r="AL56" s="64" t="str">
        <f t="shared" si="77"/>
        <v/>
      </c>
      <c r="AM56" s="64" t="str">
        <f t="shared" si="78"/>
        <v/>
      </c>
      <c r="AN56" s="64" t="str">
        <f t="shared" si="79"/>
        <v/>
      </c>
    </row>
    <row r="57" spans="2:40" ht="24.5" thickTop="1" thickBot="1" x14ac:dyDescent="0.55000000000000004">
      <c r="C57" s="51" t="s">
        <v>1070</v>
      </c>
      <c r="D57" s="52" t="s">
        <v>1048</v>
      </c>
      <c r="E57" s="52"/>
      <c r="F57" s="53"/>
      <c r="G57" s="53"/>
      <c r="H57" s="52"/>
      <c r="I57" s="52"/>
      <c r="J57" s="54"/>
      <c r="K57" s="54"/>
      <c r="L57" s="78" t="str">
        <f t="shared" si="80"/>
        <v xml:space="preserve">            { line: "ni los pecadores, (Fa,,15)", sC: ""},</v>
      </c>
      <c r="M57" s="56" t="str">
        <f t="shared" si="58"/>
        <v>(</v>
      </c>
      <c r="N57" s="57" t="str">
        <f t="shared" si="2"/>
        <v>Fa</v>
      </c>
      <c r="O57" s="58" t="str">
        <f t="shared" si="59"/>
        <v>,</v>
      </c>
      <c r="P57" s="59" t="str">
        <f t="shared" si="4"/>
        <v/>
      </c>
      <c r="Q57" s="60" t="str">
        <f t="shared" si="60"/>
        <v>,</v>
      </c>
      <c r="R57" s="61">
        <f t="shared" si="61"/>
        <v>15</v>
      </c>
      <c r="S57" s="56" t="str">
        <f t="shared" si="62"/>
        <v>)</v>
      </c>
      <c r="T57" s="62" t="str">
        <f t="shared" si="63"/>
        <v/>
      </c>
      <c r="U57" s="63" t="str">
        <f t="shared" si="9"/>
        <v/>
      </c>
      <c r="V57" s="64" t="str">
        <f t="shared" si="64"/>
        <v/>
      </c>
      <c r="W57" s="65" t="str">
        <f t="shared" si="11"/>
        <v/>
      </c>
      <c r="X57" s="64" t="str">
        <f t="shared" si="65"/>
        <v/>
      </c>
      <c r="Y57" s="64" t="str">
        <f t="shared" si="66"/>
        <v/>
      </c>
      <c r="Z57" s="56" t="str">
        <f t="shared" si="67"/>
        <v/>
      </c>
      <c r="AA57" s="66" t="str">
        <f t="shared" si="68"/>
        <v/>
      </c>
      <c r="AB57" s="57" t="str">
        <f t="shared" si="16"/>
        <v/>
      </c>
      <c r="AC57" s="67" t="str">
        <f t="shared" si="69"/>
        <v/>
      </c>
      <c r="AD57" s="59" t="str">
        <f t="shared" si="70"/>
        <v/>
      </c>
      <c r="AE57" s="68" t="str">
        <f t="shared" si="71"/>
        <v/>
      </c>
      <c r="AF57" s="61" t="str">
        <f t="shared" si="72"/>
        <v/>
      </c>
      <c r="AG57" s="61" t="str">
        <f t="shared" si="73"/>
        <v/>
      </c>
      <c r="AH57" s="69" t="str">
        <f t="shared" si="74"/>
        <v/>
      </c>
      <c r="AI57" s="70" t="str">
        <f t="shared" si="23"/>
        <v/>
      </c>
      <c r="AJ57" s="64" t="str">
        <f t="shared" si="75"/>
        <v/>
      </c>
      <c r="AK57" s="64" t="str">
        <f t="shared" si="76"/>
        <v/>
      </c>
      <c r="AL57" s="64" t="str">
        <f t="shared" si="77"/>
        <v/>
      </c>
      <c r="AM57" s="64" t="str">
        <f t="shared" si="78"/>
        <v/>
      </c>
      <c r="AN57" s="64" t="str">
        <f t="shared" si="79"/>
        <v/>
      </c>
    </row>
    <row r="58" spans="2:40" ht="24.5" thickTop="1" thickBot="1" x14ac:dyDescent="0.55000000000000004">
      <c r="C58" s="51" t="s">
        <v>1071</v>
      </c>
      <c r="D58" s="52" t="s">
        <v>1015</v>
      </c>
      <c r="E58" s="52"/>
      <c r="F58" s="53"/>
      <c r="G58" s="53"/>
      <c r="H58" s="52"/>
      <c r="I58" s="52"/>
      <c r="J58" s="54"/>
      <c r="K58" s="54"/>
      <c r="L58" s="55" t="str">
        <f t="shared" si="80"/>
        <v xml:space="preserve">            { line: "en la comunidad de los santos., (Mi,,15)", sC: ""},</v>
      </c>
      <c r="M58" s="56" t="str">
        <f t="shared" si="58"/>
        <v>(</v>
      </c>
      <c r="N58" s="57" t="str">
        <f t="shared" si="2"/>
        <v>Mi</v>
      </c>
      <c r="O58" s="58" t="str">
        <f t="shared" si="59"/>
        <v>,</v>
      </c>
      <c r="P58" s="59" t="str">
        <f t="shared" si="4"/>
        <v/>
      </c>
      <c r="Q58" s="60" t="str">
        <f t="shared" si="60"/>
        <v>,</v>
      </c>
      <c r="R58" s="61">
        <f t="shared" si="61"/>
        <v>15</v>
      </c>
      <c r="S58" s="56" t="str">
        <f t="shared" si="62"/>
        <v>)</v>
      </c>
      <c r="T58" s="62" t="str">
        <f t="shared" si="63"/>
        <v/>
      </c>
      <c r="U58" s="63" t="str">
        <f t="shared" si="9"/>
        <v/>
      </c>
      <c r="V58" s="64" t="str">
        <f t="shared" si="64"/>
        <v/>
      </c>
      <c r="W58" s="65" t="str">
        <f t="shared" si="11"/>
        <v/>
      </c>
      <c r="X58" s="64" t="str">
        <f t="shared" si="65"/>
        <v/>
      </c>
      <c r="Y58" s="64" t="str">
        <f t="shared" si="66"/>
        <v/>
      </c>
      <c r="Z58" s="56" t="str">
        <f t="shared" si="67"/>
        <v/>
      </c>
      <c r="AA58" s="66" t="str">
        <f t="shared" si="68"/>
        <v/>
      </c>
      <c r="AB58" s="57" t="str">
        <f t="shared" si="16"/>
        <v/>
      </c>
      <c r="AC58" s="67" t="str">
        <f t="shared" si="69"/>
        <v/>
      </c>
      <c r="AD58" s="59" t="str">
        <f t="shared" si="70"/>
        <v/>
      </c>
      <c r="AE58" s="68" t="str">
        <f t="shared" si="71"/>
        <v/>
      </c>
      <c r="AF58" s="61" t="str">
        <f t="shared" si="72"/>
        <v/>
      </c>
      <c r="AG58" s="61" t="str">
        <f t="shared" si="73"/>
        <v/>
      </c>
      <c r="AH58" s="69" t="str">
        <f t="shared" si="74"/>
        <v/>
      </c>
      <c r="AI58" s="70" t="str">
        <f t="shared" si="23"/>
        <v/>
      </c>
      <c r="AJ58" s="64" t="str">
        <f t="shared" si="75"/>
        <v/>
      </c>
      <c r="AK58" s="64" t="str">
        <f t="shared" si="76"/>
        <v/>
      </c>
      <c r="AL58" s="64" t="str">
        <f t="shared" si="77"/>
        <v/>
      </c>
      <c r="AM58" s="64" t="str">
        <f t="shared" si="78"/>
        <v/>
      </c>
      <c r="AN58" s="64" t="str">
        <f t="shared" si="79"/>
        <v/>
      </c>
    </row>
    <row r="59" spans="2:40" ht="24.5" thickTop="1" thickBot="1" x14ac:dyDescent="0.55000000000000004">
      <c r="C59" s="51" t="s">
        <v>1072</v>
      </c>
      <c r="D59" s="52" t="s">
        <v>1053</v>
      </c>
      <c r="E59" s="52"/>
      <c r="F59" s="53"/>
      <c r="G59" s="53"/>
      <c r="H59" s="52"/>
      <c r="I59" s="52"/>
      <c r="J59" s="54"/>
      <c r="K59" s="54"/>
      <c r="L59" s="55" t="str">
        <f t="shared" si="80"/>
        <v xml:space="preserve">            { line: "Porque el Señor cuida, (Sol,,15)", sC: ""},</v>
      </c>
      <c r="M59" s="56" t="str">
        <f t="shared" si="58"/>
        <v>(</v>
      </c>
      <c r="N59" s="57" t="str">
        <f t="shared" si="2"/>
        <v>Sol</v>
      </c>
      <c r="O59" s="58" t="str">
        <f t="shared" si="59"/>
        <v>,</v>
      </c>
      <c r="P59" s="59" t="str">
        <f t="shared" si="4"/>
        <v/>
      </c>
      <c r="Q59" s="60" t="str">
        <f t="shared" si="60"/>
        <v>,</v>
      </c>
      <c r="R59" s="61">
        <f t="shared" si="61"/>
        <v>15</v>
      </c>
      <c r="S59" s="56" t="str">
        <f t="shared" si="62"/>
        <v>)</v>
      </c>
      <c r="T59" s="62" t="str">
        <f t="shared" si="63"/>
        <v/>
      </c>
      <c r="U59" s="63" t="str">
        <f t="shared" si="9"/>
        <v/>
      </c>
      <c r="V59" s="64" t="str">
        <f t="shared" si="64"/>
        <v/>
      </c>
      <c r="W59" s="65" t="str">
        <f t="shared" si="11"/>
        <v/>
      </c>
      <c r="X59" s="64" t="str">
        <f t="shared" si="65"/>
        <v/>
      </c>
      <c r="Y59" s="64" t="str">
        <f t="shared" si="66"/>
        <v/>
      </c>
      <c r="Z59" s="56" t="str">
        <f t="shared" si="67"/>
        <v/>
      </c>
      <c r="AA59" s="66" t="str">
        <f t="shared" si="68"/>
        <v/>
      </c>
      <c r="AB59" s="57" t="str">
        <f t="shared" si="16"/>
        <v/>
      </c>
      <c r="AC59" s="67" t="str">
        <f t="shared" si="69"/>
        <v/>
      </c>
      <c r="AD59" s="59" t="str">
        <f t="shared" si="70"/>
        <v/>
      </c>
      <c r="AE59" s="68" t="str">
        <f t="shared" si="71"/>
        <v/>
      </c>
      <c r="AF59" s="61" t="str">
        <f t="shared" si="72"/>
        <v/>
      </c>
      <c r="AG59" s="61" t="str">
        <f t="shared" si="73"/>
        <v/>
      </c>
      <c r="AH59" s="69" t="str">
        <f t="shared" si="74"/>
        <v/>
      </c>
      <c r="AI59" s="70" t="str">
        <f t="shared" si="23"/>
        <v/>
      </c>
      <c r="AJ59" s="64" t="str">
        <f t="shared" si="75"/>
        <v/>
      </c>
      <c r="AK59" s="64" t="str">
        <f t="shared" si="76"/>
        <v/>
      </c>
      <c r="AL59" s="64" t="str">
        <f t="shared" si="77"/>
        <v/>
      </c>
      <c r="AM59" s="64" t="str">
        <f t="shared" si="78"/>
        <v/>
      </c>
      <c r="AN59" s="64" t="str">
        <f t="shared" si="79"/>
        <v/>
      </c>
    </row>
    <row r="60" spans="2:40" ht="24.5" thickTop="1" thickBot="1" x14ac:dyDescent="0.55000000000000004">
      <c r="C60" s="51" t="s">
        <v>1073</v>
      </c>
      <c r="D60" s="52" t="s">
        <v>1048</v>
      </c>
      <c r="E60" s="52"/>
      <c r="F60" s="53" t="s">
        <v>1015</v>
      </c>
      <c r="G60" s="53"/>
      <c r="H60" s="52"/>
      <c r="I60" s="52"/>
      <c r="J60" s="54"/>
      <c r="K60" s="54"/>
      <c r="L60" s="55" t="str">
        <f t="shared" si="80"/>
        <v xml:space="preserve">            { line: "el camino de sus fieles,, (Fa,,15)(Mi,,250)", sC: ""},</v>
      </c>
      <c r="M60" s="56" t="str">
        <f t="shared" si="58"/>
        <v>(</v>
      </c>
      <c r="N60" s="57" t="str">
        <f t="shared" si="2"/>
        <v>Fa</v>
      </c>
      <c r="O60" s="58" t="str">
        <f t="shared" si="59"/>
        <v>,</v>
      </c>
      <c r="P60" s="59" t="str">
        <f t="shared" si="4"/>
        <v/>
      </c>
      <c r="Q60" s="60" t="str">
        <f t="shared" si="60"/>
        <v>,</v>
      </c>
      <c r="R60" s="61">
        <f t="shared" si="61"/>
        <v>15</v>
      </c>
      <c r="S60" s="56" t="str">
        <f t="shared" si="62"/>
        <v>)</v>
      </c>
      <c r="T60" s="62" t="str">
        <f t="shared" si="63"/>
        <v>(</v>
      </c>
      <c r="U60" s="63" t="str">
        <f t="shared" si="9"/>
        <v>Mi</v>
      </c>
      <c r="V60" s="64" t="str">
        <f t="shared" si="64"/>
        <v>,</v>
      </c>
      <c r="W60" s="65" t="str">
        <f t="shared" si="11"/>
        <v/>
      </c>
      <c r="X60" s="64" t="str">
        <f t="shared" si="65"/>
        <v>,</v>
      </c>
      <c r="Y60" s="64">
        <f t="shared" si="66"/>
        <v>250</v>
      </c>
      <c r="Z60" s="56" t="str">
        <f t="shared" si="67"/>
        <v>)</v>
      </c>
      <c r="AA60" s="66" t="str">
        <f t="shared" si="68"/>
        <v/>
      </c>
      <c r="AB60" s="57" t="str">
        <f t="shared" si="16"/>
        <v/>
      </c>
      <c r="AC60" s="67" t="str">
        <f t="shared" si="69"/>
        <v/>
      </c>
      <c r="AD60" s="59" t="str">
        <f t="shared" si="70"/>
        <v/>
      </c>
      <c r="AE60" s="68" t="str">
        <f t="shared" si="71"/>
        <v/>
      </c>
      <c r="AF60" s="61" t="str">
        <f t="shared" si="72"/>
        <v/>
      </c>
      <c r="AG60" s="61" t="str">
        <f t="shared" si="73"/>
        <v/>
      </c>
      <c r="AH60" s="69" t="str">
        <f t="shared" si="74"/>
        <v/>
      </c>
      <c r="AI60" s="70" t="str">
        <f t="shared" si="23"/>
        <v/>
      </c>
      <c r="AJ60" s="64" t="str">
        <f t="shared" si="75"/>
        <v/>
      </c>
      <c r="AK60" s="64" t="str">
        <f t="shared" si="76"/>
        <v/>
      </c>
      <c r="AL60" s="64" t="str">
        <f t="shared" si="77"/>
        <v/>
      </c>
      <c r="AM60" s="64" t="str">
        <f t="shared" si="78"/>
        <v/>
      </c>
      <c r="AN60" s="64" t="str">
        <f t="shared" si="79"/>
        <v/>
      </c>
    </row>
    <row r="61" spans="2:40" ht="24.5" thickTop="1" thickBot="1" x14ac:dyDescent="0.55000000000000004">
      <c r="C61" s="51" t="s">
        <v>1074</v>
      </c>
      <c r="D61" s="52" t="s">
        <v>1048</v>
      </c>
      <c r="E61" s="52"/>
      <c r="F61" s="53"/>
      <c r="G61" s="53"/>
      <c r="H61" s="52"/>
      <c r="I61" s="52"/>
      <c r="J61" s="54"/>
      <c r="K61" s="54"/>
      <c r="L61" s="55" t="str">
        <f t="shared" si="80"/>
        <v xml:space="preserve">            { line: "mas el camino de los impíos, (Fa,,15)", sC: ""},</v>
      </c>
      <c r="M61" s="56" t="str">
        <f t="shared" si="58"/>
        <v>(</v>
      </c>
      <c r="N61" s="57" t="str">
        <f t="shared" si="2"/>
        <v>Fa</v>
      </c>
      <c r="O61" s="58" t="str">
        <f t="shared" si="59"/>
        <v>,</v>
      </c>
      <c r="P61" s="59" t="str">
        <f t="shared" si="4"/>
        <v/>
      </c>
      <c r="Q61" s="60" t="str">
        <f t="shared" si="60"/>
        <v>,</v>
      </c>
      <c r="R61" s="61">
        <f t="shared" si="61"/>
        <v>15</v>
      </c>
      <c r="S61" s="56" t="str">
        <f t="shared" si="62"/>
        <v>)</v>
      </c>
      <c r="T61" s="62" t="str">
        <f t="shared" si="63"/>
        <v/>
      </c>
      <c r="U61" s="63" t="str">
        <f t="shared" si="9"/>
        <v/>
      </c>
      <c r="V61" s="64" t="str">
        <f t="shared" si="64"/>
        <v/>
      </c>
      <c r="W61" s="65" t="str">
        <f t="shared" si="11"/>
        <v/>
      </c>
      <c r="X61" s="64" t="str">
        <f t="shared" si="65"/>
        <v/>
      </c>
      <c r="Y61" s="64" t="str">
        <f t="shared" si="66"/>
        <v/>
      </c>
      <c r="Z61" s="56" t="str">
        <f t="shared" si="67"/>
        <v/>
      </c>
      <c r="AA61" s="66" t="str">
        <f t="shared" si="68"/>
        <v/>
      </c>
      <c r="AB61" s="57" t="str">
        <f t="shared" si="16"/>
        <v/>
      </c>
      <c r="AC61" s="67" t="str">
        <f t="shared" si="69"/>
        <v/>
      </c>
      <c r="AD61" s="59" t="str">
        <f t="shared" si="70"/>
        <v/>
      </c>
      <c r="AE61" s="68" t="str">
        <f t="shared" si="71"/>
        <v/>
      </c>
      <c r="AF61" s="61" t="str">
        <f t="shared" si="72"/>
        <v/>
      </c>
      <c r="AG61" s="61" t="str">
        <f t="shared" si="73"/>
        <v/>
      </c>
      <c r="AH61" s="69" t="str">
        <f t="shared" si="74"/>
        <v/>
      </c>
      <c r="AI61" s="70" t="str">
        <f t="shared" si="23"/>
        <v/>
      </c>
      <c r="AJ61" s="64" t="str">
        <f t="shared" si="75"/>
        <v/>
      </c>
      <c r="AK61" s="64" t="str">
        <f t="shared" si="76"/>
        <v/>
      </c>
      <c r="AL61" s="64" t="str">
        <f t="shared" si="77"/>
        <v/>
      </c>
      <c r="AM61" s="64" t="str">
        <f t="shared" si="78"/>
        <v/>
      </c>
      <c r="AN61" s="64" t="str">
        <f t="shared" si="79"/>
        <v/>
      </c>
    </row>
    <row r="62" spans="2:40" ht="24.5" thickTop="1" thickBot="1" x14ac:dyDescent="0.55000000000000004">
      <c r="C62" s="51" t="s">
        <v>1075</v>
      </c>
      <c r="D62" s="52" t="s">
        <v>1015</v>
      </c>
      <c r="E62" s="52"/>
      <c r="F62" s="53" t="s">
        <v>1048</v>
      </c>
      <c r="G62" s="53"/>
      <c r="H62" s="52" t="s">
        <v>1015</v>
      </c>
      <c r="I62" s="52"/>
      <c r="J62" s="54"/>
      <c r="K62" s="54"/>
      <c r="L62" s="55" t="str">
        <f t="shared" si="80"/>
        <v xml:space="preserve">            { line: "acaba mal, acaba mal, acaba mal., (Mi,,15)(Fa,,250)(Mi,,350)", sC: ""},</v>
      </c>
      <c r="M62" s="56" t="str">
        <f t="shared" si="58"/>
        <v>(</v>
      </c>
      <c r="N62" s="57" t="str">
        <f t="shared" si="2"/>
        <v>Mi</v>
      </c>
      <c r="O62" s="58" t="str">
        <f t="shared" si="59"/>
        <v>,</v>
      </c>
      <c r="P62" s="59" t="str">
        <f t="shared" si="4"/>
        <v/>
      </c>
      <c r="Q62" s="60" t="str">
        <f t="shared" si="60"/>
        <v>,</v>
      </c>
      <c r="R62" s="61">
        <f t="shared" si="61"/>
        <v>15</v>
      </c>
      <c r="S62" s="56" t="str">
        <f t="shared" si="62"/>
        <v>)</v>
      </c>
      <c r="T62" s="62" t="str">
        <f t="shared" si="63"/>
        <v>(</v>
      </c>
      <c r="U62" s="63" t="str">
        <f t="shared" si="9"/>
        <v>Fa</v>
      </c>
      <c r="V62" s="64" t="str">
        <f t="shared" si="64"/>
        <v>,</v>
      </c>
      <c r="W62" s="65" t="str">
        <f t="shared" si="11"/>
        <v/>
      </c>
      <c r="X62" s="64" t="str">
        <f t="shared" si="65"/>
        <v>,</v>
      </c>
      <c r="Y62" s="64">
        <f t="shared" si="66"/>
        <v>250</v>
      </c>
      <c r="Z62" s="56" t="str">
        <f t="shared" si="67"/>
        <v>)</v>
      </c>
      <c r="AA62" s="66" t="str">
        <f t="shared" si="68"/>
        <v>(</v>
      </c>
      <c r="AB62" s="57" t="str">
        <f t="shared" si="16"/>
        <v>Mi</v>
      </c>
      <c r="AC62" s="67" t="str">
        <f t="shared" si="69"/>
        <v>,</v>
      </c>
      <c r="AD62" s="59" t="str">
        <f t="shared" si="70"/>
        <v/>
      </c>
      <c r="AE62" s="68" t="str">
        <f t="shared" si="71"/>
        <v>,</v>
      </c>
      <c r="AF62" s="61">
        <f t="shared" si="72"/>
        <v>350</v>
      </c>
      <c r="AG62" s="61" t="str">
        <f t="shared" si="73"/>
        <v>)</v>
      </c>
      <c r="AH62" s="69" t="str">
        <f t="shared" si="74"/>
        <v/>
      </c>
      <c r="AI62" s="70" t="str">
        <f t="shared" si="23"/>
        <v/>
      </c>
      <c r="AJ62" s="64" t="str">
        <f t="shared" si="75"/>
        <v/>
      </c>
      <c r="AK62" s="64" t="str">
        <f t="shared" si="76"/>
        <v/>
      </c>
      <c r="AL62" s="64" t="str">
        <f t="shared" si="77"/>
        <v/>
      </c>
      <c r="AM62" s="64" t="str">
        <f t="shared" si="78"/>
        <v/>
      </c>
      <c r="AN62" s="64" t="str">
        <f t="shared" si="79"/>
        <v/>
      </c>
    </row>
    <row r="63" spans="2:40" ht="26.5" thickTop="1" thickBot="1" x14ac:dyDescent="0.55000000000000004">
      <c r="C63" s="73"/>
      <c r="D63" s="74"/>
      <c r="E63" s="74"/>
      <c r="F63" s="74"/>
      <c r="G63" s="74"/>
      <c r="H63" s="74"/>
      <c r="I63" s="74"/>
      <c r="J63" s="74"/>
      <c r="K63" s="74"/>
      <c r="L63" s="75" t="s">
        <v>997</v>
      </c>
      <c r="M63" s="56"/>
      <c r="N63" s="57"/>
      <c r="O63" s="58"/>
      <c r="P63" s="59"/>
      <c r="Q63" s="60"/>
      <c r="R63" s="61"/>
      <c r="S63" s="56"/>
      <c r="T63" s="62"/>
      <c r="U63" s="63"/>
      <c r="V63" s="64"/>
      <c r="W63" s="65"/>
      <c r="X63" s="64"/>
      <c r="Y63" s="64"/>
      <c r="Z63" s="56"/>
      <c r="AA63" s="66"/>
      <c r="AB63" s="57"/>
      <c r="AC63" s="67"/>
      <c r="AD63" s="59"/>
      <c r="AE63" s="68"/>
      <c r="AF63" s="61"/>
      <c r="AG63" s="61"/>
      <c r="AH63" s="69"/>
      <c r="AI63" s="70"/>
      <c r="AJ63" s="64"/>
      <c r="AK63" s="64"/>
      <c r="AL63" s="64"/>
      <c r="AM63" s="64"/>
      <c r="AN63" s="64"/>
    </row>
    <row r="64" spans="2:40" ht="24.5" thickTop="1" thickBot="1" x14ac:dyDescent="0.55000000000000004">
      <c r="C64" s="79" t="s">
        <v>999</v>
      </c>
      <c r="D64" s="80"/>
      <c r="E64" s="80"/>
      <c r="F64" s="80"/>
      <c r="G64" s="80"/>
      <c r="H64" s="80"/>
      <c r="I64" s="80"/>
      <c r="J64" s="80"/>
      <c r="K64" s="80"/>
      <c r="L64" s="81" t="s">
        <v>1000</v>
      </c>
      <c r="M64" s="56" t="str">
        <f t="shared" ref="M64:M68" si="81">IF(N64="","","(")</f>
        <v/>
      </c>
      <c r="N64" s="57" t="str">
        <f t="shared" ref="N64:N68" si="82">IF(D64="","",D64)</f>
        <v/>
      </c>
      <c r="O64" s="58" t="str">
        <f t="shared" ref="O64:O68" si="83">IF(N64="","",",")</f>
        <v/>
      </c>
      <c r="P64" s="59" t="str">
        <f t="shared" ref="P64:P68" si="84">IF(E64="","",E64)</f>
        <v/>
      </c>
      <c r="Q64" s="60" t="str">
        <f t="shared" ref="Q64:Q68" si="85">IF(N64="","",",")</f>
        <v/>
      </c>
      <c r="R64" s="61" t="str">
        <f t="shared" ref="R64:R68" si="86">IF(N64="","",15)</f>
        <v/>
      </c>
      <c r="S64" s="56" t="str">
        <f t="shared" ref="S64:S68" si="87">IF(N64="","",")")</f>
        <v/>
      </c>
      <c r="T64" s="62" t="str">
        <f t="shared" ref="T64:T68" si="88">IF(U64="","","(")</f>
        <v/>
      </c>
      <c r="U64" s="63" t="str">
        <f t="shared" ref="U64:U68" si="89">IF(F64="","",F64)</f>
        <v/>
      </c>
      <c r="V64" s="64" t="str">
        <f t="shared" ref="V64:V68" si="90">IF(U64="","",",")</f>
        <v/>
      </c>
      <c r="W64" s="65" t="str">
        <f t="shared" ref="W64:W68" si="91">IF(G64="","",G64)</f>
        <v/>
      </c>
      <c r="X64" s="64" t="str">
        <f t="shared" ref="X64:X68" si="92">IF(U64="","",",")</f>
        <v/>
      </c>
      <c r="Y64" s="64" t="str">
        <f t="shared" ref="Y64:Y68" si="93">IF(U64="","",250)</f>
        <v/>
      </c>
      <c r="Z64" s="56" t="str">
        <f t="shared" ref="Z64:Z68" si="94">IF(U64="","",")")</f>
        <v/>
      </c>
      <c r="AA64" s="66" t="str">
        <f t="shared" ref="AA64:AA68" si="95">IF(AB64="","","(")</f>
        <v/>
      </c>
      <c r="AB64" s="57" t="str">
        <f t="shared" ref="AB64:AB68" si="96">IF(H64="","",H64)</f>
        <v/>
      </c>
      <c r="AC64" s="67" t="str">
        <f t="shared" ref="AC64:AC68" si="97">IF(AB64="","",",")</f>
        <v/>
      </c>
      <c r="AD64" s="59" t="str">
        <f t="shared" ref="AD64:AD68" si="98">IF(I64="","",I64)</f>
        <v/>
      </c>
      <c r="AE64" s="68" t="str">
        <f t="shared" ref="AE64:AE68" si="99">IF(AB64="","",",")</f>
        <v/>
      </c>
      <c r="AF64" s="61" t="str">
        <f t="shared" ref="AF64:AF68" si="100">IF(AB64="","",350)</f>
        <v/>
      </c>
      <c r="AG64" s="61" t="str">
        <f t="shared" ref="AG64:AG68" si="101">IF(AB64="","",")")</f>
        <v/>
      </c>
      <c r="AH64" s="69" t="str">
        <f t="shared" ref="AH64:AH68" si="102">IF(AI64="","","(")</f>
        <v/>
      </c>
      <c r="AI64" s="70" t="str">
        <f t="shared" ref="AI64:AI68" si="103">IF(J64="","",J64)</f>
        <v/>
      </c>
      <c r="AJ64" s="64" t="str">
        <f t="shared" ref="AJ64:AJ68" si="104">IF(AI64="","",",")</f>
        <v/>
      </c>
      <c r="AK64" s="64" t="str">
        <f t="shared" ref="AK64:AK68" si="105">IF(K64="","",K64)</f>
        <v/>
      </c>
      <c r="AL64" s="64" t="str">
        <f t="shared" ref="AL64:AL68" si="106">IF(AI64="","",",")</f>
        <v/>
      </c>
      <c r="AM64" s="64" t="str">
        <f t="shared" ref="AM64:AM68" si="107">IF(AI64="","",450)</f>
        <v/>
      </c>
      <c r="AN64" s="64" t="str">
        <f t="shared" ref="AN64:AN68" si="108">IF(AI64="","",")")</f>
        <v/>
      </c>
    </row>
    <row r="65" spans="2:40" ht="24.5" thickTop="1" thickBot="1" x14ac:dyDescent="0.55000000000000004">
      <c r="B65" t="s">
        <v>1001</v>
      </c>
      <c r="C65" s="82" t="s">
        <v>1047</v>
      </c>
      <c r="D65" s="83" t="s">
        <v>1017</v>
      </c>
      <c r="E65" s="83" t="s">
        <v>1016</v>
      </c>
      <c r="F65" s="83" t="s">
        <v>1048</v>
      </c>
      <c r="G65" s="83"/>
      <c r="H65" s="83"/>
      <c r="I65" s="83"/>
      <c r="J65" s="83"/>
      <c r="K65" s="83"/>
      <c r="L65" s="84" t="str">
        <f>IF(C65="","",_xlfn.CONCAT("       triggerLine: ","""",C65,", ",M65:AN65,""", sC: ","""",B65,""", lines: ["))</f>
        <v xml:space="preserve">       triggerLine: "DICHOSO EL HOMBRE, (La,m,15)(Fa,,250)", sC: "ta as", lines: [</v>
      </c>
      <c r="M65" s="56" t="str">
        <f t="shared" si="81"/>
        <v>(</v>
      </c>
      <c r="N65" s="57" t="str">
        <f t="shared" si="82"/>
        <v>La</v>
      </c>
      <c r="O65" s="58" t="str">
        <f t="shared" si="83"/>
        <v>,</v>
      </c>
      <c r="P65" s="59" t="str">
        <f t="shared" si="84"/>
        <v>m</v>
      </c>
      <c r="Q65" s="60" t="str">
        <f t="shared" si="85"/>
        <v>,</v>
      </c>
      <c r="R65" s="61">
        <f t="shared" si="86"/>
        <v>15</v>
      </c>
      <c r="S65" s="56" t="str">
        <f t="shared" si="87"/>
        <v>)</v>
      </c>
      <c r="T65" s="62" t="str">
        <f t="shared" si="88"/>
        <v>(</v>
      </c>
      <c r="U65" s="63" t="str">
        <f t="shared" si="89"/>
        <v>Fa</v>
      </c>
      <c r="V65" s="64" t="str">
        <f t="shared" si="90"/>
        <v>,</v>
      </c>
      <c r="W65" s="65" t="str">
        <f t="shared" si="91"/>
        <v/>
      </c>
      <c r="X65" s="64" t="str">
        <f t="shared" si="92"/>
        <v>,</v>
      </c>
      <c r="Y65" s="64">
        <f t="shared" si="93"/>
        <v>250</v>
      </c>
      <c r="Z65" s="56" t="str">
        <f t="shared" si="94"/>
        <v>)</v>
      </c>
      <c r="AA65" s="66" t="str">
        <f t="shared" si="95"/>
        <v/>
      </c>
      <c r="AB65" s="57" t="str">
        <f t="shared" si="96"/>
        <v/>
      </c>
      <c r="AC65" s="67" t="str">
        <f t="shared" si="97"/>
        <v/>
      </c>
      <c r="AD65" s="59" t="str">
        <f t="shared" si="98"/>
        <v/>
      </c>
      <c r="AE65" s="68" t="str">
        <f t="shared" si="99"/>
        <v/>
      </c>
      <c r="AF65" s="61" t="str">
        <f t="shared" si="100"/>
        <v/>
      </c>
      <c r="AG65" s="61" t="str">
        <f t="shared" si="101"/>
        <v/>
      </c>
      <c r="AH65" s="69" t="str">
        <f t="shared" si="102"/>
        <v/>
      </c>
      <c r="AI65" s="70" t="str">
        <f t="shared" si="103"/>
        <v/>
      </c>
      <c r="AJ65" s="64" t="str">
        <f t="shared" si="104"/>
        <v/>
      </c>
      <c r="AK65" s="64" t="str">
        <f t="shared" si="105"/>
        <v/>
      </c>
      <c r="AL65" s="64" t="str">
        <f t="shared" si="106"/>
        <v/>
      </c>
      <c r="AM65" s="64" t="str">
        <f t="shared" si="107"/>
        <v/>
      </c>
      <c r="AN65" s="64" t="str">
        <f t="shared" si="108"/>
        <v/>
      </c>
    </row>
    <row r="66" spans="2:40" ht="24.5" thickTop="1" thickBot="1" x14ac:dyDescent="0.55000000000000004">
      <c r="B66" t="s">
        <v>1003</v>
      </c>
      <c r="C66" s="85" t="s">
        <v>1049</v>
      </c>
      <c r="D66" s="86" t="s">
        <v>1017</v>
      </c>
      <c r="E66" s="86" t="s">
        <v>1016</v>
      </c>
      <c r="F66" s="86" t="s">
        <v>1048</v>
      </c>
      <c r="G66" s="86"/>
      <c r="H66" s="87"/>
      <c r="I66" s="87"/>
      <c r="J66" s="87"/>
      <c r="K66" s="87"/>
      <c r="L66" s="88" t="str">
        <f>IF(C66="","",_xlfn.CONCAT("            { line: ","""",C66,", ",M66:AN66,""", sC: ","""",B66,"""},"))</f>
        <v xml:space="preserve">            { line: "QUE NO SIGUE EL CONSEJO DE LOS IMPÍOS,, (La,m,15)(Fa,,250)", sC: "as"},</v>
      </c>
      <c r="M66" s="56" t="str">
        <f t="shared" si="81"/>
        <v>(</v>
      </c>
      <c r="N66" s="57" t="str">
        <f t="shared" si="82"/>
        <v>La</v>
      </c>
      <c r="O66" s="58" t="str">
        <f t="shared" si="83"/>
        <v>,</v>
      </c>
      <c r="P66" s="59" t="str">
        <f t="shared" si="84"/>
        <v>m</v>
      </c>
      <c r="Q66" s="60" t="str">
        <f t="shared" si="85"/>
        <v>,</v>
      </c>
      <c r="R66" s="61">
        <f t="shared" si="86"/>
        <v>15</v>
      </c>
      <c r="S66" s="56" t="str">
        <f t="shared" si="87"/>
        <v>)</v>
      </c>
      <c r="T66" s="62" t="str">
        <f t="shared" si="88"/>
        <v>(</v>
      </c>
      <c r="U66" s="63" t="str">
        <f t="shared" si="89"/>
        <v>Fa</v>
      </c>
      <c r="V66" s="64" t="str">
        <f t="shared" si="90"/>
        <v>,</v>
      </c>
      <c r="W66" s="65" t="str">
        <f t="shared" si="91"/>
        <v/>
      </c>
      <c r="X66" s="64" t="str">
        <f t="shared" si="92"/>
        <v>,</v>
      </c>
      <c r="Y66" s="64">
        <f t="shared" si="93"/>
        <v>250</v>
      </c>
      <c r="Z66" s="56" t="str">
        <f t="shared" si="94"/>
        <v>)</v>
      </c>
      <c r="AA66" s="66" t="str">
        <f t="shared" si="95"/>
        <v/>
      </c>
      <c r="AB66" s="57" t="str">
        <f t="shared" si="96"/>
        <v/>
      </c>
      <c r="AC66" s="67" t="str">
        <f t="shared" si="97"/>
        <v/>
      </c>
      <c r="AD66" s="59" t="str">
        <f t="shared" si="98"/>
        <v/>
      </c>
      <c r="AE66" s="68" t="str">
        <f t="shared" si="99"/>
        <v/>
      </c>
      <c r="AF66" s="61" t="str">
        <f t="shared" si="100"/>
        <v/>
      </c>
      <c r="AG66" s="61" t="str">
        <f t="shared" si="101"/>
        <v/>
      </c>
      <c r="AH66" s="69" t="str">
        <f t="shared" si="102"/>
        <v/>
      </c>
      <c r="AI66" s="70" t="str">
        <f t="shared" si="103"/>
        <v/>
      </c>
      <c r="AJ66" s="64" t="str">
        <f t="shared" si="104"/>
        <v/>
      </c>
      <c r="AK66" s="64" t="str">
        <f t="shared" si="105"/>
        <v/>
      </c>
      <c r="AL66" s="64" t="str">
        <f t="shared" si="106"/>
        <v/>
      </c>
      <c r="AM66" s="64" t="str">
        <f t="shared" si="107"/>
        <v/>
      </c>
      <c r="AN66" s="64" t="str">
        <f t="shared" si="108"/>
        <v/>
      </c>
    </row>
    <row r="67" spans="2:40" ht="24.5" thickTop="1" thickBot="1" x14ac:dyDescent="0.55000000000000004">
      <c r="B67" t="s">
        <v>1003</v>
      </c>
      <c r="C67" s="85" t="s">
        <v>1050</v>
      </c>
      <c r="D67" s="89" t="s">
        <v>1017</v>
      </c>
      <c r="E67" s="89" t="s">
        <v>1016</v>
      </c>
      <c r="F67" s="89"/>
      <c r="G67" s="89"/>
      <c r="H67" s="90"/>
      <c r="I67" s="90"/>
      <c r="J67" s="90"/>
      <c r="K67" s="90"/>
      <c r="L67" s="88" t="str">
        <f>IF(C67="","",_xlfn.CONCAT("            { line: ","""",C67,", ",M67:AN67,""", sC: ","""",B67,"""},"))</f>
        <v xml:space="preserve">            { line: "NI EN LA SENDA DE LOS PECADORES SE DETIENE,, (La,m,15)", sC: "as"},</v>
      </c>
      <c r="M67" s="56" t="str">
        <f t="shared" si="81"/>
        <v>(</v>
      </c>
      <c r="N67" s="57" t="str">
        <f t="shared" si="82"/>
        <v>La</v>
      </c>
      <c r="O67" s="58" t="str">
        <f t="shared" si="83"/>
        <v>,</v>
      </c>
      <c r="P67" s="59" t="str">
        <f t="shared" si="84"/>
        <v>m</v>
      </c>
      <c r="Q67" s="60" t="str">
        <f t="shared" si="85"/>
        <v>,</v>
      </c>
      <c r="R67" s="61">
        <f t="shared" si="86"/>
        <v>15</v>
      </c>
      <c r="S67" s="56" t="str">
        <f t="shared" si="87"/>
        <v>)</v>
      </c>
      <c r="T67" s="62" t="str">
        <f t="shared" si="88"/>
        <v/>
      </c>
      <c r="U67" s="63" t="str">
        <f t="shared" si="89"/>
        <v/>
      </c>
      <c r="V67" s="64" t="str">
        <f t="shared" si="90"/>
        <v/>
      </c>
      <c r="W67" s="65" t="str">
        <f t="shared" si="91"/>
        <v/>
      </c>
      <c r="X67" s="64" t="str">
        <f t="shared" si="92"/>
        <v/>
      </c>
      <c r="Y67" s="64" t="str">
        <f t="shared" si="93"/>
        <v/>
      </c>
      <c r="Z67" s="56" t="str">
        <f t="shared" si="94"/>
        <v/>
      </c>
      <c r="AA67" s="66" t="str">
        <f t="shared" si="95"/>
        <v/>
      </c>
      <c r="AB67" s="57" t="str">
        <f t="shared" si="96"/>
        <v/>
      </c>
      <c r="AC67" s="67" t="str">
        <f t="shared" si="97"/>
        <v/>
      </c>
      <c r="AD67" s="59" t="str">
        <f t="shared" si="98"/>
        <v/>
      </c>
      <c r="AE67" s="68" t="str">
        <f t="shared" si="99"/>
        <v/>
      </c>
      <c r="AF67" s="61" t="str">
        <f t="shared" si="100"/>
        <v/>
      </c>
      <c r="AG67" s="61" t="str">
        <f t="shared" si="101"/>
        <v/>
      </c>
      <c r="AH67" s="69" t="str">
        <f t="shared" si="102"/>
        <v/>
      </c>
      <c r="AI67" s="70" t="str">
        <f t="shared" si="103"/>
        <v/>
      </c>
      <c r="AJ67" s="64" t="str">
        <f t="shared" si="104"/>
        <v/>
      </c>
      <c r="AK67" s="64" t="str">
        <f t="shared" si="105"/>
        <v/>
      </c>
      <c r="AL67" s="64" t="str">
        <f t="shared" si="106"/>
        <v/>
      </c>
      <c r="AM67" s="64" t="str">
        <f t="shared" si="107"/>
        <v/>
      </c>
      <c r="AN67" s="64" t="str">
        <f t="shared" si="108"/>
        <v/>
      </c>
    </row>
    <row r="68" spans="2:40" ht="24.5" thickTop="1" thickBot="1" x14ac:dyDescent="0.55000000000000004">
      <c r="B68" t="s">
        <v>1003</v>
      </c>
      <c r="C68" s="93" t="s">
        <v>1051</v>
      </c>
      <c r="D68" s="83" t="s">
        <v>1048</v>
      </c>
      <c r="E68" s="83"/>
      <c r="F68" s="83" t="s">
        <v>1017</v>
      </c>
      <c r="G68" s="83" t="s">
        <v>1016</v>
      </c>
      <c r="H68" s="83"/>
      <c r="I68" s="83"/>
      <c r="J68" s="83"/>
      <c r="K68" s="83"/>
      <c r="L68" s="94" t="str">
        <f>IF(C68="","",_xlfn.CONCAT("            { line: ","""",C68,", ",M68:AN68,""", sC: ","""",B68,"""},  ]},"))</f>
        <v xml:space="preserve">            { line: "NI EN EL BANCO DE LOS BURLONES SE SIENTA., (Fa,,15)(La,m,250)", sC: "as"},  ]},</v>
      </c>
      <c r="M68" s="56" t="str">
        <f t="shared" si="81"/>
        <v>(</v>
      </c>
      <c r="N68" s="57" t="str">
        <f t="shared" si="82"/>
        <v>Fa</v>
      </c>
      <c r="O68" s="58" t="str">
        <f t="shared" si="83"/>
        <v>,</v>
      </c>
      <c r="P68" s="59" t="str">
        <f t="shared" si="84"/>
        <v/>
      </c>
      <c r="Q68" s="60" t="str">
        <f t="shared" si="85"/>
        <v>,</v>
      </c>
      <c r="R68" s="61">
        <f t="shared" si="86"/>
        <v>15</v>
      </c>
      <c r="S68" s="56" t="str">
        <f t="shared" si="87"/>
        <v>)</v>
      </c>
      <c r="T68" s="62" t="str">
        <f t="shared" si="88"/>
        <v>(</v>
      </c>
      <c r="U68" s="63" t="str">
        <f t="shared" si="89"/>
        <v>La</v>
      </c>
      <c r="V68" s="64" t="str">
        <f t="shared" si="90"/>
        <v>,</v>
      </c>
      <c r="W68" s="65" t="str">
        <f t="shared" si="91"/>
        <v>m</v>
      </c>
      <c r="X68" s="64" t="str">
        <f t="shared" si="92"/>
        <v>,</v>
      </c>
      <c r="Y68" s="64">
        <f t="shared" si="93"/>
        <v>250</v>
      </c>
      <c r="Z68" s="56" t="str">
        <f t="shared" si="94"/>
        <v>)</v>
      </c>
      <c r="AA68" s="66" t="str">
        <f t="shared" si="95"/>
        <v/>
      </c>
      <c r="AB68" s="57" t="str">
        <f t="shared" si="96"/>
        <v/>
      </c>
      <c r="AC68" s="67" t="str">
        <f t="shared" si="97"/>
        <v/>
      </c>
      <c r="AD68" s="59" t="str">
        <f t="shared" si="98"/>
        <v/>
      </c>
      <c r="AE68" s="68" t="str">
        <f t="shared" si="99"/>
        <v/>
      </c>
      <c r="AF68" s="61" t="str">
        <f t="shared" si="100"/>
        <v/>
      </c>
      <c r="AG68" s="61" t="str">
        <f t="shared" si="101"/>
        <v/>
      </c>
      <c r="AH68" s="69" t="str">
        <f t="shared" si="102"/>
        <v/>
      </c>
      <c r="AI68" s="70" t="str">
        <f t="shared" si="103"/>
        <v/>
      </c>
      <c r="AJ68" s="64" t="str">
        <f t="shared" si="104"/>
        <v/>
      </c>
      <c r="AK68" s="64" t="str">
        <f t="shared" si="105"/>
        <v/>
      </c>
      <c r="AL68" s="64" t="str">
        <f t="shared" si="106"/>
        <v/>
      </c>
      <c r="AM68" s="64" t="str">
        <f t="shared" si="107"/>
        <v/>
      </c>
      <c r="AN68" s="64" t="str">
        <f t="shared" si="108"/>
        <v/>
      </c>
    </row>
    <row r="69" spans="2:40" ht="24" customHeight="1" x14ac:dyDescent="0.6">
      <c r="B69" s="95"/>
      <c r="C69" s="95"/>
      <c r="D69" s="95"/>
      <c r="E69" s="95"/>
      <c r="F69" s="95"/>
      <c r="G69" s="95"/>
      <c r="H69" s="95"/>
      <c r="I69" s="95"/>
      <c r="J69" s="95"/>
      <c r="K69" s="95"/>
      <c r="L69" s="99" t="str">
        <f ca="1">_xlfn.CONCAT("]}, // ULTIMA LINEA DEL CANTO: ",L1)</f>
        <v>]}, // ULTIMA LINEA DEL CANTO: COMO EL IMPULSO QUE SIENTE LA IRA</v>
      </c>
      <c r="M69" s="95"/>
    </row>
    <row r="70" spans="2:40" ht="20.5" x14ac:dyDescent="0.35">
      <c r="L70" s="100" t="s">
        <v>1012</v>
      </c>
      <c r="M70" s="101"/>
    </row>
    <row r="71" spans="2:40" x14ac:dyDescent="0.35">
      <c r="M71"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5" r:id="rId4" name="Button 3">
              <controlPr defaultSize="0" print="0" autoFill="0" autoPict="0" macro="[0]!JS_Click">
                <anchor moveWithCells="1" sizeWithCells="1">
                  <from>
                    <xdr:col>4</xdr:col>
                    <xdr:colOff>203200</xdr:colOff>
                    <xdr:row>0</xdr:row>
                    <xdr:rowOff>69850</xdr:rowOff>
                  </from>
                  <to>
                    <xdr:col>9</xdr:col>
                    <xdr:colOff>285750</xdr:colOff>
                    <xdr:row>0</xdr:row>
                    <xdr:rowOff>793750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2155A-55FA-4637-8D81-4D5D78342F21}">
  <sheetPr codeName="Sheet67">
    <tabColor rgb="FF00B0F0"/>
  </sheetPr>
  <dimension ref="A1:AN104"/>
  <sheetViews>
    <sheetView zoomScale="85" zoomScaleNormal="85" workbookViewId="0">
      <pane xSplit="2" ySplit="1" topLeftCell="C3" activePane="bottomRight" state="frozen"/>
      <selection pane="topRight" activeCell="C1" sqref="C1"/>
      <selection pane="bottomLeft" activeCell="A2" sqref="A2"/>
      <selection pane="bottomRight"/>
    </sheetView>
  </sheetViews>
  <sheetFormatPr defaultRowHeight="14.5" x14ac:dyDescent="0.35"/>
  <cols>
    <col min="2" max="2" width="13.1796875" customWidth="1"/>
    <col min="3" max="3" width="66.7265625" bestFit="1" customWidth="1"/>
    <col min="4" max="11" width="6.81640625" customWidth="1"/>
    <col min="12" max="12" width="180.1796875" bestFit="1" customWidth="1"/>
    <col min="13" max="13" width="2.453125" bestFit="1" customWidth="1"/>
    <col min="14" max="14" width="5.81640625" bestFit="1" customWidth="1"/>
    <col min="15" max="15" width="2.26953125" bestFit="1" customWidth="1"/>
    <col min="16" max="16" width="4.1796875" bestFit="1" customWidth="1"/>
    <col min="17" max="17" width="2.26953125" bestFit="1" customWidth="1"/>
    <col min="18" max="18" width="4.81640625" bestFit="1" customWidth="1"/>
    <col min="19" max="19" width="2.453125" bestFit="1" customWidth="1"/>
    <col min="20" max="20" width="2.453125" customWidth="1"/>
    <col min="21" max="21" width="5.81640625" customWidth="1"/>
    <col min="22" max="22" width="2.26953125" customWidth="1"/>
    <col min="23" max="23" width="4.1796875" customWidth="1"/>
    <col min="24" max="24" width="2.26953125" customWidth="1"/>
    <col min="25" max="25" width="6.54296875" customWidth="1"/>
    <col min="26" max="26" width="2.453125" customWidth="1"/>
    <col min="27" max="27" width="2.453125" bestFit="1" customWidth="1"/>
    <col min="28" max="28" width="5" bestFit="1" customWidth="1"/>
    <col min="29" max="29" width="2.26953125" bestFit="1" customWidth="1"/>
    <col min="30" max="30" width="4.26953125" customWidth="1"/>
    <col min="31" max="31" width="2.26953125" bestFit="1" customWidth="1"/>
    <col min="32" max="32" width="6.54296875" bestFit="1" customWidth="1"/>
    <col min="33" max="34" width="2.453125" bestFit="1" customWidth="1"/>
    <col min="35" max="35" width="5.81640625" bestFit="1" customWidth="1"/>
    <col min="36" max="36" width="2.26953125" bestFit="1" customWidth="1"/>
    <col min="37" max="37" width="4.26953125" customWidth="1"/>
    <col min="38" max="38" width="2.26953125" bestFit="1" customWidth="1"/>
    <col min="39" max="39" width="6.54296875" bestFit="1" customWidth="1"/>
    <col min="40" max="40" width="2.453125" bestFit="1" customWidth="1"/>
    <col min="41" max="41" width="4.26953125" customWidth="1"/>
  </cols>
  <sheetData>
    <row r="1" spans="2:32" ht="71.5" customHeight="1" x14ac:dyDescent="0.55000000000000004">
      <c r="B1" s="39"/>
      <c r="C1" s="40" cm="1">
        <f t="array" aca="1" ref="C1" ca="1">SumarE1HojaAnterior()+1</f>
        <v>222</v>
      </c>
      <c r="E1" s="40"/>
      <c r="F1" s="40"/>
      <c r="G1" s="40"/>
      <c r="H1" s="40"/>
      <c r="I1" s="40"/>
      <c r="J1" s="40"/>
      <c r="K1" s="40"/>
      <c r="L1" s="41" t="str">
        <f ca="1">UPPER(VLOOKUP(C1,Table223[],3,FALSE))</f>
        <v>CUANDO DORMÍA</v>
      </c>
      <c r="O1" s="42"/>
      <c r="P1" s="42"/>
      <c r="Q1" s="43"/>
      <c r="AE1" s="43"/>
      <c r="AF1" s="43"/>
    </row>
    <row r="2" spans="2:32" ht="34.5" x14ac:dyDescent="0.55000000000000004">
      <c r="B2" s="44" t="s">
        <v>983</v>
      </c>
      <c r="C2" s="45"/>
      <c r="D2" s="45"/>
      <c r="E2" s="45"/>
      <c r="F2" s="45"/>
      <c r="G2" s="45"/>
      <c r="H2" s="45"/>
      <c r="I2" s="45"/>
      <c r="J2" s="45"/>
      <c r="K2" s="45"/>
      <c r="L2" s="46" t="s">
        <v>984</v>
      </c>
    </row>
    <row r="3" spans="2:32" ht="23" x14ac:dyDescent="0.35">
      <c r="L3" s="46" t="s">
        <v>985</v>
      </c>
    </row>
    <row r="4" spans="2:32" ht="23" x14ac:dyDescent="0.35">
      <c r="L4" s="46" t="str">
        <f ca="1">_xlfn.CONCAT("║           ",L1,"               ║")</f>
        <v>║           CUANDO DORMÍA               ║</v>
      </c>
    </row>
    <row r="5" spans="2:32" ht="23" x14ac:dyDescent="0.35">
      <c r="L5" s="46" t="s">
        <v>986</v>
      </c>
    </row>
    <row r="6" spans="2:32" ht="23" x14ac:dyDescent="0.35">
      <c r="L6" s="47" t="s">
        <v>987</v>
      </c>
    </row>
    <row r="7" spans="2:32" ht="23" x14ac:dyDescent="0.35">
      <c r="C7" t="str" cm="1">
        <f t="array" aca="1" ref="C7" ca="1">_xlfn.LET(
   _xlpm.texto, L1,
   _xlpm.caracteres, {"Á";"É";"Í";"Ó";"Ú";"Ñ";"á";"é";"í";"ó";"ú";"ñ";" ";".";"-";",";"señor";"yahveh"},
   _xlpm.reemplazos, {"a";"e";"i";"o";"u";"n";"a";"e";"i";"o";"u";"n";"";"";"";"";"Señor";"Yahveh"},
   LOWER(
      _xlfn.REDUCE(
         _xlpm.texto,
         _xlfn.SEQUENCE(COUNTA(_xlpm.caracteres)),
         _xlfn.LAMBDA(_xlpm.acc,_xlpm.i, SUBSTITUTE(_xlpm.acc, INDEX(_xlpm.caracteres, _xlpm.i), INDEX(_xlpm.reemplazos, _xlpm.i)))
      )
   )
)</f>
        <v>cuandodormia</v>
      </c>
      <c r="L7" s="48" t="str">
        <f ca="1">_xlfn.CONCAT("        id: ","""",C7,"""",",")</f>
        <v xml:space="preserve">        id: "cuandodormia",</v>
      </c>
    </row>
    <row r="8" spans="2:32" ht="23" x14ac:dyDescent="0.35">
      <c r="C8" t="str">
        <f ca="1">PROPER(L1)</f>
        <v>Cuando Dormía</v>
      </c>
      <c r="L8" s="48" t="str">
        <f ca="1">_xlfn.CONCAT("        tt: ","""",C8,"""",",")</f>
        <v xml:space="preserve">        tt: "Cuando Dormía",</v>
      </c>
    </row>
    <row r="9" spans="2:32" ht="23" x14ac:dyDescent="0.35">
      <c r="C9" t="str">
        <f ca="1">PROPER(L1)</f>
        <v>Cuando Dormía</v>
      </c>
      <c r="L9" s="48" t="str">
        <f ca="1">_xlfn.CONCAT("        title: ","""",C9,"""",",")</f>
        <v xml:space="preserve">        title: "Cuando Dormía",</v>
      </c>
    </row>
    <row r="10" spans="2:32" ht="23" x14ac:dyDescent="0.35">
      <c r="C10" t="str">
        <f ca="1">VLOOKUP(C1,Table223[],4,FALSE)</f>
        <v xml:space="preserve">Cantar de los Cantares 5,2ss </v>
      </c>
      <c r="L10" s="48" t="str">
        <f ca="1">_xlfn.CONCAT("        ","subtitle: ","""",C10,"""",",")</f>
        <v xml:space="preserve">        subtitle: "Cantar de los Cantares 5,2ss ",</v>
      </c>
    </row>
    <row r="11" spans="2:32" ht="23" x14ac:dyDescent="0.35">
      <c r="C11" t="str">
        <f ca="1">_xlfn.CONCAT("category: [",VLOOKUP(C1,Table223[],16,FALSE),"],")</f>
        <v>category: ["Catecumenado","Comunión","Antiguo Testamento"],</v>
      </c>
      <c r="L11" s="48" t="str">
        <f ca="1">_xlfn.CONCAT("        ",C11)</f>
        <v xml:space="preserve">        category: ["Catecumenado","Comunión","Antiguo Testamento"],</v>
      </c>
    </row>
    <row r="12" spans="2:32" ht="23" x14ac:dyDescent="0.35">
      <c r="C12" t="str">
        <f ca="1">VLOOKUP(C1,Table223[],5,FALSE)</f>
        <v>Catecumenado</v>
      </c>
      <c r="L12" s="48" t="str">
        <f ca="1">_xlfn.CONCAT("        catCanto: ","""",C12,"""",",   // Precatecumenado | Catecumenado | Liturgia | Eleccion")</f>
        <v xml:space="preserve">        catCanto: "Catecumenado",   // Precatecumenado | Catecumenado | Liturgia | Eleccion</v>
      </c>
    </row>
    <row r="13" spans="2:32" ht="23" x14ac:dyDescent="0.35">
      <c r="L13" s="48" t="str">
        <f>_xlfn.CONCAT("        cejilla: ","""",C13,"""",",")</f>
        <v xml:space="preserve">        cejilla: "",</v>
      </c>
    </row>
    <row r="14" spans="2:32" ht="23" x14ac:dyDescent="0.35">
      <c r="L14" s="48" t="str">
        <f>_xlfn.CONCAT("        nCan: ","""",C14,"""",",")</f>
        <v xml:space="preserve">        nCan: "",</v>
      </c>
    </row>
    <row r="15" spans="2:32" ht="23" x14ac:dyDescent="0.35">
      <c r="L15" s="48" t="str">
        <f>_xlfn.CONCAT("        nCanURL: ","""",C15,"""",",")</f>
        <v xml:space="preserve">        nCanURL: "",</v>
      </c>
    </row>
    <row r="16" spans="2:32" ht="23" x14ac:dyDescent="0.35">
      <c r="C16">
        <f ca="1">VLOOKUP(C1,Table223[],1,FALSE)</f>
        <v>222</v>
      </c>
      <c r="L16" s="48" t="str">
        <f ca="1">_xlfn.CONCAT("        dbno: ","""",C16,"""",",")</f>
        <v xml:space="preserve">        dbno: "222",</v>
      </c>
    </row>
    <row r="17" spans="2:40" ht="23" x14ac:dyDescent="0.35">
      <c r="L17" s="48" t="str">
        <f>_xlfn.CONCAT("        notes: ","""",C17,"""",",")</f>
        <v xml:space="preserve">        notes: "",</v>
      </c>
    </row>
    <row r="18" spans="2:40" ht="23" x14ac:dyDescent="0.35">
      <c r="C18" t="s">
        <v>988</v>
      </c>
      <c r="L18" s="48" t="str">
        <f>_xlfn.CONCAT("        mant: ","""",C18,"""",",")</f>
        <v xml:space="preserve">        mant: "Si",</v>
      </c>
    </row>
    <row r="19" spans="2:40" ht="23" x14ac:dyDescent="0.35">
      <c r="C19" t="str">
        <f ca="1">C7</f>
        <v>cuandodormia</v>
      </c>
      <c r="L19" s="48" t="str">
        <f ca="1">_xlfn.CONCAT("        audioSrc: ","""/audio/",C19,".mp3""",",")</f>
        <v xml:space="preserve">        audioSrc: "/audio/cuandodormia.mp3",</v>
      </c>
    </row>
    <row r="20" spans="2:40" ht="23" x14ac:dyDescent="0.35">
      <c r="L20" s="46" t="s">
        <v>989</v>
      </c>
    </row>
    <row r="21" spans="2:40" ht="23" x14ac:dyDescent="0.35">
      <c r="L21" s="48" t="s">
        <v>990</v>
      </c>
    </row>
    <row r="22" spans="2:40" ht="23" x14ac:dyDescent="0.35">
      <c r="L22" s="48" t="s">
        <v>991</v>
      </c>
    </row>
    <row r="23" spans="2:40" ht="23" x14ac:dyDescent="0.35">
      <c r="L23" s="48" t="s">
        <v>992</v>
      </c>
    </row>
    <row r="24" spans="2:40" ht="23" x14ac:dyDescent="0.35">
      <c r="C24" t="s">
        <v>1014</v>
      </c>
      <c r="L24" s="48" t="s">
        <v>993</v>
      </c>
    </row>
    <row r="25" spans="2:40" ht="23" x14ac:dyDescent="0.35">
      <c r="L25" s="48" t="s">
        <v>994</v>
      </c>
    </row>
    <row r="26" spans="2:40" ht="23" x14ac:dyDescent="0.35">
      <c r="B26">
        <f ca="1">+C1-1</f>
        <v>221</v>
      </c>
      <c r="C26" t="str">
        <f ca="1">VLOOKUP(B26,Table4[],13,FALSE)</f>
        <v>"/resucito/src/index.html?canto=comoelimpulsoquesientelaira"</v>
      </c>
      <c r="L26" s="48" t="str">
        <f ca="1">_xlfn.CONCAT("        ant: ",C26,",")</f>
        <v xml:space="preserve">        ant: "/resucito/src/index.html?canto=comoelimpulsoquesientelaira",</v>
      </c>
    </row>
    <row r="27" spans="2:40" ht="23" x14ac:dyDescent="0.35">
      <c r="B27">
        <f ca="1">+C1+1</f>
        <v>223</v>
      </c>
      <c r="C27" t="str">
        <f ca="1">VLOOKUP(B27,Table4[],13,FALSE)</f>
        <v>"/resucito/src/index.html?canto=debora"</v>
      </c>
      <c r="L27" s="48" t="str">
        <f ca="1">_xlfn.CONCAT("        sig: ",C27,",")</f>
        <v xml:space="preserve">        sig: "/resucito/src/index.html?canto=debora",</v>
      </c>
    </row>
    <row r="28" spans="2:40" ht="23" x14ac:dyDescent="0.35">
      <c r="L28" s="46" t="s">
        <v>995</v>
      </c>
    </row>
    <row r="29" spans="2:40" ht="36" thickBot="1" x14ac:dyDescent="0.4">
      <c r="C29" s="49"/>
      <c r="D29" s="49"/>
      <c r="E29" s="49"/>
      <c r="F29" s="49"/>
      <c r="G29" s="49"/>
      <c r="H29" s="49"/>
      <c r="I29" s="49"/>
      <c r="J29" s="49"/>
      <c r="K29" s="49"/>
      <c r="L29" s="50" t="s">
        <v>996</v>
      </c>
    </row>
    <row r="30" spans="2:40" ht="24.5" thickTop="1" thickBot="1" x14ac:dyDescent="0.55000000000000004">
      <c r="C30" s="51"/>
      <c r="D30" s="52"/>
      <c r="E30" s="52"/>
      <c r="F30" s="53"/>
      <c r="G30" s="53"/>
      <c r="H30" s="52"/>
      <c r="I30" s="52"/>
      <c r="J30" s="54"/>
      <c r="K30" s="54"/>
      <c r="L30" s="55" t="str">
        <f t="shared" ref="L30:L45" si="0">IF(C30="","",_xlfn.CONCAT("            { line: ","""",C30,", ",M30:AN30,""", sC: ","""",B30,"""},"))</f>
        <v/>
      </c>
      <c r="M30" s="56" t="str">
        <f t="shared" ref="M30:M58" si="1">IF(N30="","","(")</f>
        <v/>
      </c>
      <c r="N30" s="57" t="str">
        <f t="shared" ref="N30:N80" si="2">IF(D30="","",D30)</f>
        <v/>
      </c>
      <c r="O30" s="58" t="str">
        <f t="shared" ref="O30:O58" si="3">IF(N30="","",",")</f>
        <v/>
      </c>
      <c r="P30" s="59" t="str">
        <f t="shared" ref="P30:P80" si="4">IF(E30="","",E30)</f>
        <v/>
      </c>
      <c r="Q30" s="60" t="str">
        <f t="shared" ref="Q30:Q58" si="5">IF(N30="","",",")</f>
        <v/>
      </c>
      <c r="R30" s="61" t="str">
        <f t="shared" ref="R30:R58" si="6">IF(N30="","",15)</f>
        <v/>
      </c>
      <c r="S30" s="56" t="str">
        <f t="shared" ref="S30:S58" si="7">IF(N30="","",")")</f>
        <v/>
      </c>
      <c r="T30" s="62" t="str">
        <f t="shared" ref="T30:T58" si="8">IF(U30="","","(")</f>
        <v/>
      </c>
      <c r="U30" s="63" t="str">
        <f t="shared" ref="U30:U80" si="9">IF(F30="","",F30)</f>
        <v/>
      </c>
      <c r="V30" s="64" t="str">
        <f t="shared" ref="V30:V58" si="10">IF(U30="","",",")</f>
        <v/>
      </c>
      <c r="W30" s="65" t="str">
        <f t="shared" ref="W30:W80" si="11">IF(G30="","",G30)</f>
        <v/>
      </c>
      <c r="X30" s="64" t="str">
        <f t="shared" ref="X30:X58" si="12">IF(U30="","",",")</f>
        <v/>
      </c>
      <c r="Y30" s="64" t="str">
        <f t="shared" ref="Y30:Y58" si="13">IF(U30="","",250)</f>
        <v/>
      </c>
      <c r="Z30" s="56" t="str">
        <f t="shared" ref="Z30:Z58" si="14">IF(U30="","",")")</f>
        <v/>
      </c>
      <c r="AA30" s="66" t="str">
        <f t="shared" ref="AA30:AA58" si="15">IF(AB30="","","(")</f>
        <v/>
      </c>
      <c r="AB30" s="57" t="str">
        <f t="shared" ref="AB30:AB80" si="16">IF(H30="","",H30)</f>
        <v/>
      </c>
      <c r="AC30" s="67" t="str">
        <f t="shared" ref="AC30:AC58" si="17">IF(AB30="","",",")</f>
        <v/>
      </c>
      <c r="AD30" s="59" t="str">
        <f t="shared" ref="AD30:AD58" si="18">IF(I30="","",I30)</f>
        <v/>
      </c>
      <c r="AE30" s="68" t="str">
        <f t="shared" ref="AE30:AE58" si="19">IF(AB30="","",",")</f>
        <v/>
      </c>
      <c r="AF30" s="61" t="str">
        <f t="shared" ref="AF30:AF58" si="20">IF(AB30="","",350)</f>
        <v/>
      </c>
      <c r="AG30" s="61" t="str">
        <f t="shared" ref="AG30:AG58" si="21">IF(AB30="","",")")</f>
        <v/>
      </c>
      <c r="AH30" s="69" t="str">
        <f t="shared" ref="AH30:AH58" si="22">IF(AI30="","","(")</f>
        <v/>
      </c>
      <c r="AI30" s="70" t="str">
        <f t="shared" ref="AI30:AI80" si="23">IF(J30="","",J30)</f>
        <v/>
      </c>
      <c r="AJ30" s="64" t="str">
        <f t="shared" ref="AJ30:AJ58" si="24">IF(AI30="","",",")</f>
        <v/>
      </c>
      <c r="AK30" s="64" t="str">
        <f t="shared" ref="AK30:AK58" si="25">IF(K30="","",K30)</f>
        <v/>
      </c>
      <c r="AL30" s="64" t="str">
        <f t="shared" ref="AL30:AL58" si="26">IF(AI30="","",",")</f>
        <v/>
      </c>
      <c r="AM30" s="64" t="str">
        <f t="shared" ref="AM30:AM58" si="27">IF(AI30="","",450)</f>
        <v/>
      </c>
      <c r="AN30" s="64" t="str">
        <f t="shared" ref="AN30:AN58" si="28">IF(AI30="","",")")</f>
        <v/>
      </c>
    </row>
    <row r="31" spans="2:40" ht="24.5" thickTop="1" thickBot="1" x14ac:dyDescent="0.55000000000000004">
      <c r="C31" s="51"/>
      <c r="D31" s="52"/>
      <c r="E31" s="52"/>
      <c r="F31" s="53"/>
      <c r="G31" s="53"/>
      <c r="H31" s="52"/>
      <c r="I31" s="52"/>
      <c r="J31" s="54"/>
      <c r="K31" s="54"/>
      <c r="L31" s="55" t="str">
        <f t="shared" si="0"/>
        <v/>
      </c>
      <c r="M31" s="56" t="str">
        <f t="shared" si="1"/>
        <v/>
      </c>
      <c r="N31" s="57" t="str">
        <f t="shared" si="2"/>
        <v/>
      </c>
      <c r="O31" s="58" t="str">
        <f t="shared" si="3"/>
        <v/>
      </c>
      <c r="P31" s="59" t="str">
        <f t="shared" si="4"/>
        <v/>
      </c>
      <c r="Q31" s="60" t="str">
        <f t="shared" si="5"/>
        <v/>
      </c>
      <c r="R31" s="61" t="str">
        <f t="shared" si="6"/>
        <v/>
      </c>
      <c r="S31" s="56" t="str">
        <f t="shared" si="7"/>
        <v/>
      </c>
      <c r="T31" s="62" t="str">
        <f t="shared" si="8"/>
        <v/>
      </c>
      <c r="U31" s="63" t="str">
        <f t="shared" si="9"/>
        <v/>
      </c>
      <c r="V31" s="64" t="str">
        <f t="shared" si="10"/>
        <v/>
      </c>
      <c r="W31" s="65" t="str">
        <f t="shared" si="11"/>
        <v/>
      </c>
      <c r="X31" s="64" t="str">
        <f t="shared" si="12"/>
        <v/>
      </c>
      <c r="Y31" s="64" t="str">
        <f t="shared" si="13"/>
        <v/>
      </c>
      <c r="Z31" s="56" t="str">
        <f t="shared" si="14"/>
        <v/>
      </c>
      <c r="AA31" s="66" t="str">
        <f t="shared" si="15"/>
        <v/>
      </c>
      <c r="AB31" s="57" t="str">
        <f t="shared" si="16"/>
        <v/>
      </c>
      <c r="AC31" s="67" t="str">
        <f t="shared" si="17"/>
        <v/>
      </c>
      <c r="AD31" s="59" t="str">
        <f t="shared" si="18"/>
        <v/>
      </c>
      <c r="AE31" s="68" t="str">
        <f t="shared" si="19"/>
        <v/>
      </c>
      <c r="AF31" s="61" t="str">
        <f t="shared" si="20"/>
        <v/>
      </c>
      <c r="AG31" s="61" t="str">
        <f t="shared" si="21"/>
        <v/>
      </c>
      <c r="AH31" s="69" t="str">
        <f t="shared" si="22"/>
        <v/>
      </c>
      <c r="AI31" s="70" t="str">
        <f t="shared" si="23"/>
        <v/>
      </c>
      <c r="AJ31" s="64" t="str">
        <f t="shared" si="24"/>
        <v/>
      </c>
      <c r="AK31" s="64" t="str">
        <f t="shared" si="25"/>
        <v/>
      </c>
      <c r="AL31" s="64" t="str">
        <f t="shared" si="26"/>
        <v/>
      </c>
      <c r="AM31" s="64" t="str">
        <f t="shared" si="27"/>
        <v/>
      </c>
      <c r="AN31" s="64" t="str">
        <f t="shared" si="28"/>
        <v/>
      </c>
    </row>
    <row r="32" spans="2:40" ht="24.5" thickTop="1" thickBot="1" x14ac:dyDescent="0.55000000000000004">
      <c r="C32" s="51"/>
      <c r="D32" s="52"/>
      <c r="E32" s="52"/>
      <c r="F32" s="53"/>
      <c r="G32" s="53"/>
      <c r="H32" s="52"/>
      <c r="I32" s="52"/>
      <c r="J32" s="54"/>
      <c r="K32" s="54"/>
      <c r="L32" s="55" t="str">
        <f>IF(C32="","",_xlfn.CONCAT("            { line: ","""",C32,", ",M32:AN32,""", sC: ","""",B32,"""},"))</f>
        <v/>
      </c>
      <c r="M32" s="56" t="str">
        <f t="shared" si="1"/>
        <v/>
      </c>
      <c r="N32" s="57" t="str">
        <f t="shared" si="2"/>
        <v/>
      </c>
      <c r="O32" s="58" t="str">
        <f t="shared" si="3"/>
        <v/>
      </c>
      <c r="P32" s="59" t="str">
        <f t="shared" si="4"/>
        <v/>
      </c>
      <c r="Q32" s="60" t="str">
        <f t="shared" si="5"/>
        <v/>
      </c>
      <c r="R32" s="61" t="str">
        <f t="shared" si="6"/>
        <v/>
      </c>
      <c r="S32" s="56" t="str">
        <f t="shared" si="7"/>
        <v/>
      </c>
      <c r="T32" s="62" t="str">
        <f t="shared" si="8"/>
        <v/>
      </c>
      <c r="U32" s="63" t="str">
        <f t="shared" si="9"/>
        <v/>
      </c>
      <c r="V32" s="64" t="str">
        <f t="shared" si="10"/>
        <v/>
      </c>
      <c r="W32" s="65" t="str">
        <f t="shared" si="11"/>
        <v/>
      </c>
      <c r="X32" s="64" t="str">
        <f t="shared" si="12"/>
        <v/>
      </c>
      <c r="Y32" s="64" t="str">
        <f t="shared" si="13"/>
        <v/>
      </c>
      <c r="Z32" s="56" t="str">
        <f t="shared" si="14"/>
        <v/>
      </c>
      <c r="AA32" s="66" t="str">
        <f t="shared" si="15"/>
        <v/>
      </c>
      <c r="AB32" s="57" t="str">
        <f t="shared" si="16"/>
        <v/>
      </c>
      <c r="AC32" s="67" t="str">
        <f t="shared" si="17"/>
        <v/>
      </c>
      <c r="AD32" s="59" t="str">
        <f t="shared" si="18"/>
        <v/>
      </c>
      <c r="AE32" s="68" t="str">
        <f t="shared" si="19"/>
        <v/>
      </c>
      <c r="AF32" s="61" t="str">
        <f t="shared" si="20"/>
        <v/>
      </c>
      <c r="AG32" s="61" t="str">
        <f t="shared" si="21"/>
        <v/>
      </c>
      <c r="AH32" s="69" t="str">
        <f t="shared" si="22"/>
        <v/>
      </c>
      <c r="AI32" s="70" t="str">
        <f t="shared" si="23"/>
        <v/>
      </c>
      <c r="AJ32" s="64" t="str">
        <f t="shared" si="24"/>
        <v/>
      </c>
      <c r="AK32" s="64" t="str">
        <f t="shared" si="25"/>
        <v/>
      </c>
      <c r="AL32" s="64" t="str">
        <f t="shared" si="26"/>
        <v/>
      </c>
      <c r="AM32" s="64" t="str">
        <f t="shared" si="27"/>
        <v/>
      </c>
      <c r="AN32" s="64" t="str">
        <f t="shared" si="28"/>
        <v/>
      </c>
    </row>
    <row r="33" spans="3:40" ht="24.5" thickTop="1" thickBot="1" x14ac:dyDescent="0.55000000000000004">
      <c r="C33" s="51"/>
      <c r="D33" s="52"/>
      <c r="E33" s="52"/>
      <c r="F33" s="53"/>
      <c r="G33" s="53"/>
      <c r="H33" s="52"/>
      <c r="I33" s="52"/>
      <c r="J33" s="54"/>
      <c r="K33" s="54"/>
      <c r="L33" s="55" t="str">
        <f>IF(C33="","",_xlfn.CONCAT("            { line: ","""",C33,", ",M33:AN33,""", sC: ","""",B33,"""},"))</f>
        <v/>
      </c>
      <c r="M33" s="56" t="str">
        <f t="shared" si="1"/>
        <v/>
      </c>
      <c r="N33" s="57" t="str">
        <f t="shared" si="2"/>
        <v/>
      </c>
      <c r="O33" s="58" t="str">
        <f t="shared" si="3"/>
        <v/>
      </c>
      <c r="P33" s="59" t="str">
        <f t="shared" si="4"/>
        <v/>
      </c>
      <c r="Q33" s="60" t="str">
        <f t="shared" si="5"/>
        <v/>
      </c>
      <c r="R33" s="61" t="str">
        <f t="shared" si="6"/>
        <v/>
      </c>
      <c r="S33" s="56" t="str">
        <f t="shared" si="7"/>
        <v/>
      </c>
      <c r="T33" s="62" t="str">
        <f t="shared" si="8"/>
        <v/>
      </c>
      <c r="U33" s="63" t="str">
        <f t="shared" si="9"/>
        <v/>
      </c>
      <c r="V33" s="64" t="str">
        <f t="shared" si="10"/>
        <v/>
      </c>
      <c r="W33" s="65" t="str">
        <f t="shared" si="11"/>
        <v/>
      </c>
      <c r="X33" s="64" t="str">
        <f t="shared" si="12"/>
        <v/>
      </c>
      <c r="Y33" s="64" t="str">
        <f t="shared" si="13"/>
        <v/>
      </c>
      <c r="Z33" s="56" t="str">
        <f t="shared" si="14"/>
        <v/>
      </c>
      <c r="AA33" s="66" t="str">
        <f t="shared" si="15"/>
        <v/>
      </c>
      <c r="AB33" s="57" t="str">
        <f t="shared" si="16"/>
        <v/>
      </c>
      <c r="AC33" s="67" t="str">
        <f t="shared" si="17"/>
        <v/>
      </c>
      <c r="AD33" s="59" t="str">
        <f t="shared" si="18"/>
        <v/>
      </c>
      <c r="AE33" s="68" t="str">
        <f t="shared" si="19"/>
        <v/>
      </c>
      <c r="AF33" s="61" t="str">
        <f t="shared" si="20"/>
        <v/>
      </c>
      <c r="AG33" s="61" t="str">
        <f t="shared" si="21"/>
        <v/>
      </c>
      <c r="AH33" s="69" t="str">
        <f t="shared" si="22"/>
        <v/>
      </c>
      <c r="AI33" s="70" t="str">
        <f t="shared" si="23"/>
        <v/>
      </c>
      <c r="AJ33" s="64" t="str">
        <f t="shared" si="24"/>
        <v/>
      </c>
      <c r="AK33" s="64" t="str">
        <f t="shared" si="25"/>
        <v/>
      </c>
      <c r="AL33" s="64" t="str">
        <f t="shared" si="26"/>
        <v/>
      </c>
      <c r="AM33" s="64" t="str">
        <f t="shared" si="27"/>
        <v/>
      </c>
      <c r="AN33" s="64" t="str">
        <f t="shared" si="28"/>
        <v/>
      </c>
    </row>
    <row r="34" spans="3:40" ht="24.5" thickTop="1" thickBot="1" x14ac:dyDescent="0.55000000000000004">
      <c r="C34" s="51"/>
      <c r="D34" s="52"/>
      <c r="E34" s="52"/>
      <c r="F34" s="53"/>
      <c r="G34" s="53"/>
      <c r="H34" s="52"/>
      <c r="I34" s="52"/>
      <c r="J34" s="54"/>
      <c r="K34" s="54"/>
      <c r="L34" s="55" t="str">
        <f t="shared" ref="L34:L44" si="29">IF(C34="","",_xlfn.CONCAT("            { line: ","""",C34,", ",M34:AN34,""", sC: ","""",B34,"""},"))</f>
        <v/>
      </c>
      <c r="M34" s="56" t="str">
        <f t="shared" si="1"/>
        <v/>
      </c>
      <c r="N34" s="57" t="str">
        <f t="shared" si="2"/>
        <v/>
      </c>
      <c r="O34" s="58" t="str">
        <f t="shared" si="3"/>
        <v/>
      </c>
      <c r="P34" s="59" t="str">
        <f t="shared" si="4"/>
        <v/>
      </c>
      <c r="Q34" s="60" t="str">
        <f t="shared" si="5"/>
        <v/>
      </c>
      <c r="R34" s="61" t="str">
        <f t="shared" si="6"/>
        <v/>
      </c>
      <c r="S34" s="56" t="str">
        <f t="shared" si="7"/>
        <v/>
      </c>
      <c r="T34" s="62" t="str">
        <f t="shared" si="8"/>
        <v/>
      </c>
      <c r="U34" s="63" t="str">
        <f t="shared" si="9"/>
        <v/>
      </c>
      <c r="V34" s="64" t="str">
        <f t="shared" si="10"/>
        <v/>
      </c>
      <c r="W34" s="65" t="str">
        <f t="shared" si="11"/>
        <v/>
      </c>
      <c r="X34" s="64" t="str">
        <f t="shared" si="12"/>
        <v/>
      </c>
      <c r="Y34" s="64" t="str">
        <f t="shared" si="13"/>
        <v/>
      </c>
      <c r="Z34" s="56" t="str">
        <f t="shared" si="14"/>
        <v/>
      </c>
      <c r="AA34" s="66" t="str">
        <f t="shared" si="15"/>
        <v/>
      </c>
      <c r="AB34" s="57" t="str">
        <f t="shared" si="16"/>
        <v/>
      </c>
      <c r="AC34" s="67" t="str">
        <f t="shared" si="17"/>
        <v/>
      </c>
      <c r="AD34" s="59" t="str">
        <f t="shared" si="18"/>
        <v/>
      </c>
      <c r="AE34" s="68" t="str">
        <f t="shared" si="19"/>
        <v/>
      </c>
      <c r="AF34" s="61" t="str">
        <f t="shared" si="20"/>
        <v/>
      </c>
      <c r="AG34" s="61" t="str">
        <f t="shared" si="21"/>
        <v/>
      </c>
      <c r="AH34" s="69" t="str">
        <f t="shared" si="22"/>
        <v/>
      </c>
      <c r="AI34" s="70" t="str">
        <f t="shared" si="23"/>
        <v/>
      </c>
      <c r="AJ34" s="64" t="str">
        <f t="shared" si="24"/>
        <v/>
      </c>
      <c r="AK34" s="64" t="str">
        <f t="shared" si="25"/>
        <v/>
      </c>
      <c r="AL34" s="64" t="str">
        <f t="shared" si="26"/>
        <v/>
      </c>
      <c r="AM34" s="64" t="str">
        <f t="shared" si="27"/>
        <v/>
      </c>
      <c r="AN34" s="64" t="str">
        <f t="shared" si="28"/>
        <v/>
      </c>
    </row>
    <row r="35" spans="3:40" ht="24.5" thickTop="1" thickBot="1" x14ac:dyDescent="0.55000000000000004">
      <c r="C35" s="51"/>
      <c r="D35" s="52"/>
      <c r="E35" s="52"/>
      <c r="F35" s="53"/>
      <c r="G35" s="53"/>
      <c r="H35" s="52"/>
      <c r="I35" s="52"/>
      <c r="J35" s="54"/>
      <c r="K35" s="54"/>
      <c r="L35" s="55" t="str">
        <f t="shared" si="29"/>
        <v/>
      </c>
      <c r="M35" s="56" t="str">
        <f>IF(N35="","","(")</f>
        <v/>
      </c>
      <c r="N35" s="57" t="str">
        <f>IF(D35="","",D35)</f>
        <v/>
      </c>
      <c r="O35" s="58" t="str">
        <f>IF(N35="","",",")</f>
        <v/>
      </c>
      <c r="P35" s="59" t="str">
        <f>IF(E35="","",E35)</f>
        <v/>
      </c>
      <c r="Q35" s="60" t="str">
        <f>IF(N35="","",",")</f>
        <v/>
      </c>
      <c r="R35" s="61" t="str">
        <f>IF(N35="","",15)</f>
        <v/>
      </c>
      <c r="S35" s="56" t="str">
        <f>IF(N35="","",")")</f>
        <v/>
      </c>
      <c r="T35" s="62" t="str">
        <f>IF(U35="","","(")</f>
        <v/>
      </c>
      <c r="U35" s="63" t="str">
        <f>IF(F35="","",F35)</f>
        <v/>
      </c>
      <c r="V35" s="64" t="str">
        <f>IF(U35="","",",")</f>
        <v/>
      </c>
      <c r="W35" s="65" t="str">
        <f>IF(G35="","",G35)</f>
        <v/>
      </c>
      <c r="X35" s="64" t="str">
        <f>IF(U35="","",",")</f>
        <v/>
      </c>
      <c r="Y35" s="64" t="str">
        <f>IF(U35="","",250)</f>
        <v/>
      </c>
      <c r="Z35" s="56" t="str">
        <f>IF(U35="","",")")</f>
        <v/>
      </c>
      <c r="AA35" s="66" t="str">
        <f>IF(AB35="","","(")</f>
        <v/>
      </c>
      <c r="AB35" s="57" t="str">
        <f>IF(H35="","",H35)</f>
        <v/>
      </c>
      <c r="AC35" s="67" t="str">
        <f>IF(AB35="","",",")</f>
        <v/>
      </c>
      <c r="AD35" s="59" t="str">
        <f>IF(I35="","",I35)</f>
        <v/>
      </c>
      <c r="AE35" s="68" t="str">
        <f>IF(AB35="","",",")</f>
        <v/>
      </c>
      <c r="AF35" s="61" t="str">
        <f>IF(AB35="","",350)</f>
        <v/>
      </c>
      <c r="AG35" s="61" t="str">
        <f>IF(AB35="","",")")</f>
        <v/>
      </c>
      <c r="AH35" s="69" t="str">
        <f>IF(AI35="","","(")</f>
        <v/>
      </c>
      <c r="AI35" s="70" t="str">
        <f>IF(J35="","",J35)</f>
        <v/>
      </c>
      <c r="AJ35" s="64" t="str">
        <f>IF(AI35="","",",")</f>
        <v/>
      </c>
      <c r="AK35" s="64" t="str">
        <f>IF(K35="","",K35)</f>
        <v/>
      </c>
      <c r="AL35" s="64" t="str">
        <f>IF(AI35="","",",")</f>
        <v/>
      </c>
      <c r="AM35" s="64" t="str">
        <f>IF(AI35="","",450)</f>
        <v/>
      </c>
      <c r="AN35" s="64" t="str">
        <f>IF(AI35="","",")")</f>
        <v/>
      </c>
    </row>
    <row r="36" spans="3:40" ht="24.5" thickTop="1" thickBot="1" x14ac:dyDescent="0.55000000000000004">
      <c r="C36" s="51"/>
      <c r="D36" s="52"/>
      <c r="E36" s="52"/>
      <c r="F36" s="53"/>
      <c r="G36" s="53"/>
      <c r="H36" s="52"/>
      <c r="I36" s="52"/>
      <c r="J36" s="54"/>
      <c r="K36" s="54"/>
      <c r="L36" s="55" t="str">
        <f t="shared" si="29"/>
        <v/>
      </c>
      <c r="M36" s="56" t="str">
        <f>IF(N36="","","(")</f>
        <v/>
      </c>
      <c r="N36" s="57" t="str">
        <f>IF(D36="","",D36)</f>
        <v/>
      </c>
      <c r="O36" s="58" t="str">
        <f>IF(N36="","",",")</f>
        <v/>
      </c>
      <c r="P36" s="59" t="str">
        <f>IF(E36="","",E36)</f>
        <v/>
      </c>
      <c r="Q36" s="60" t="str">
        <f>IF(N36="","",",")</f>
        <v/>
      </c>
      <c r="R36" s="61" t="str">
        <f>IF(N36="","",15)</f>
        <v/>
      </c>
      <c r="S36" s="56" t="str">
        <f>IF(N36="","",")")</f>
        <v/>
      </c>
      <c r="T36" s="62" t="str">
        <f>IF(U36="","","(")</f>
        <v/>
      </c>
      <c r="U36" s="63" t="str">
        <f>IF(F36="","",F36)</f>
        <v/>
      </c>
      <c r="V36" s="64" t="str">
        <f>IF(U36="","",",")</f>
        <v/>
      </c>
      <c r="W36" s="65" t="str">
        <f>IF(G36="","",G36)</f>
        <v/>
      </c>
      <c r="X36" s="64" t="str">
        <f>IF(U36="","",",")</f>
        <v/>
      </c>
      <c r="Y36" s="64" t="str">
        <f>IF(U36="","",250)</f>
        <v/>
      </c>
      <c r="Z36" s="56" t="str">
        <f>IF(U36="","",")")</f>
        <v/>
      </c>
      <c r="AA36" s="66" t="str">
        <f>IF(AB36="","","(")</f>
        <v/>
      </c>
      <c r="AB36" s="57" t="str">
        <f>IF(H36="","",H36)</f>
        <v/>
      </c>
      <c r="AC36" s="67" t="str">
        <f>IF(AB36="","",",")</f>
        <v/>
      </c>
      <c r="AD36" s="59" t="str">
        <f>IF(I36="","",I36)</f>
        <v/>
      </c>
      <c r="AE36" s="68" t="str">
        <f>IF(AB36="","",",")</f>
        <v/>
      </c>
      <c r="AF36" s="61" t="str">
        <f>IF(AB36="","",350)</f>
        <v/>
      </c>
      <c r="AG36" s="61" t="str">
        <f>IF(AB36="","",")")</f>
        <v/>
      </c>
      <c r="AH36" s="69" t="str">
        <f>IF(AI36="","","(")</f>
        <v/>
      </c>
      <c r="AI36" s="70" t="str">
        <f>IF(J36="","",J36)</f>
        <v/>
      </c>
      <c r="AJ36" s="64" t="str">
        <f>IF(AI36="","",",")</f>
        <v/>
      </c>
      <c r="AK36" s="64" t="str">
        <f>IF(K36="","",K36)</f>
        <v/>
      </c>
      <c r="AL36" s="64" t="str">
        <f>IF(AI36="","",",")</f>
        <v/>
      </c>
      <c r="AM36" s="64" t="str">
        <f>IF(AI36="","",450)</f>
        <v/>
      </c>
      <c r="AN36" s="64" t="str">
        <f>IF(AI36="","",")")</f>
        <v/>
      </c>
    </row>
    <row r="37" spans="3:40" ht="24.5" thickTop="1" thickBot="1" x14ac:dyDescent="0.55000000000000004">
      <c r="C37" s="51"/>
      <c r="D37" s="52"/>
      <c r="E37" s="52"/>
      <c r="F37" s="53"/>
      <c r="G37" s="53"/>
      <c r="H37" s="52"/>
      <c r="I37" s="52"/>
      <c r="J37" s="54"/>
      <c r="K37" s="54"/>
      <c r="L37" s="55" t="str">
        <f t="shared" si="29"/>
        <v/>
      </c>
      <c r="M37" s="56" t="str">
        <f>IF(N37="","","(")</f>
        <v/>
      </c>
      <c r="N37" s="57" t="str">
        <f>IF(D37="","",D37)</f>
        <v/>
      </c>
      <c r="O37" s="58" t="str">
        <f>IF(N37="","",",")</f>
        <v/>
      </c>
      <c r="P37" s="59" t="str">
        <f>IF(E37="","",E37)</f>
        <v/>
      </c>
      <c r="Q37" s="60" t="str">
        <f>IF(N37="","",",")</f>
        <v/>
      </c>
      <c r="R37" s="61" t="str">
        <f>IF(N37="","",15)</f>
        <v/>
      </c>
      <c r="S37" s="56" t="str">
        <f>IF(N37="","",")")</f>
        <v/>
      </c>
      <c r="T37" s="62" t="str">
        <f>IF(U37="","","(")</f>
        <v/>
      </c>
      <c r="U37" s="63" t="str">
        <f>IF(F37="","",F37)</f>
        <v/>
      </c>
      <c r="V37" s="64" t="str">
        <f>IF(U37="","",",")</f>
        <v/>
      </c>
      <c r="W37" s="65" t="str">
        <f>IF(G37="","",G37)</f>
        <v/>
      </c>
      <c r="X37" s="64" t="str">
        <f>IF(U37="","",",")</f>
        <v/>
      </c>
      <c r="Y37" s="64" t="str">
        <f>IF(U37="","",250)</f>
        <v/>
      </c>
      <c r="Z37" s="56" t="str">
        <f>IF(U37="","",")")</f>
        <v/>
      </c>
      <c r="AA37" s="66" t="str">
        <f>IF(AB37="","","(")</f>
        <v/>
      </c>
      <c r="AB37" s="57" t="str">
        <f>IF(H37="","",H37)</f>
        <v/>
      </c>
      <c r="AC37" s="67" t="str">
        <f>IF(AB37="","",",")</f>
        <v/>
      </c>
      <c r="AD37" s="59" t="str">
        <f>IF(I37="","",I37)</f>
        <v/>
      </c>
      <c r="AE37" s="68" t="str">
        <f>IF(AB37="","",",")</f>
        <v/>
      </c>
      <c r="AF37" s="61" t="str">
        <f>IF(AB37="","",350)</f>
        <v/>
      </c>
      <c r="AG37" s="61" t="str">
        <f>IF(AB37="","",")")</f>
        <v/>
      </c>
      <c r="AH37" s="69" t="str">
        <f>IF(AI37="","","(")</f>
        <v/>
      </c>
      <c r="AI37" s="70" t="str">
        <f>IF(J37="","",J37)</f>
        <v/>
      </c>
      <c r="AJ37" s="64" t="str">
        <f>IF(AI37="","",",")</f>
        <v/>
      </c>
      <c r="AK37" s="64" t="str">
        <f>IF(K37="","",K37)</f>
        <v/>
      </c>
      <c r="AL37" s="64" t="str">
        <f>IF(AI37="","",",")</f>
        <v/>
      </c>
      <c r="AM37" s="64" t="str">
        <f>IF(AI37="","",450)</f>
        <v/>
      </c>
      <c r="AN37" s="64" t="str">
        <f>IF(AI37="","",")")</f>
        <v/>
      </c>
    </row>
    <row r="38" spans="3:40" ht="24.5" thickTop="1" thickBot="1" x14ac:dyDescent="0.55000000000000004">
      <c r="C38" s="51"/>
      <c r="D38" s="52"/>
      <c r="E38" s="52"/>
      <c r="F38" s="53"/>
      <c r="G38" s="53"/>
      <c r="H38" s="52"/>
      <c r="I38" s="52"/>
      <c r="J38" s="54"/>
      <c r="K38" s="54"/>
      <c r="L38" s="55" t="str">
        <f t="shared" si="29"/>
        <v/>
      </c>
      <c r="M38" s="56" t="str">
        <f>IF(N38="","","(")</f>
        <v/>
      </c>
      <c r="N38" s="57" t="str">
        <f>IF(D38="","",D38)</f>
        <v/>
      </c>
      <c r="O38" s="58" t="str">
        <f>IF(N38="","",",")</f>
        <v/>
      </c>
      <c r="P38" s="59" t="str">
        <f>IF(E38="","",E38)</f>
        <v/>
      </c>
      <c r="Q38" s="60" t="str">
        <f>IF(N38="","",",")</f>
        <v/>
      </c>
      <c r="R38" s="61" t="str">
        <f>IF(N38="","",15)</f>
        <v/>
      </c>
      <c r="S38" s="56" t="str">
        <f>IF(N38="","",")")</f>
        <v/>
      </c>
      <c r="T38" s="62" t="str">
        <f>IF(U38="","","(")</f>
        <v/>
      </c>
      <c r="U38" s="63" t="str">
        <f>IF(F38="","",F38)</f>
        <v/>
      </c>
      <c r="V38" s="64" t="str">
        <f>IF(U38="","",",")</f>
        <v/>
      </c>
      <c r="W38" s="65" t="str">
        <f>IF(G38="","",G38)</f>
        <v/>
      </c>
      <c r="X38" s="64" t="str">
        <f>IF(U38="","",",")</f>
        <v/>
      </c>
      <c r="Y38" s="64" t="str">
        <f>IF(U38="","",250)</f>
        <v/>
      </c>
      <c r="Z38" s="56" t="str">
        <f>IF(U38="","",")")</f>
        <v/>
      </c>
      <c r="AA38" s="66" t="str">
        <f>IF(AB38="","","(")</f>
        <v/>
      </c>
      <c r="AB38" s="57" t="str">
        <f>IF(H38="","",H38)</f>
        <v/>
      </c>
      <c r="AC38" s="67" t="str">
        <f>IF(AB38="","",",")</f>
        <v/>
      </c>
      <c r="AD38" s="59" t="str">
        <f>IF(I38="","",I38)</f>
        <v/>
      </c>
      <c r="AE38" s="68" t="str">
        <f>IF(AB38="","",",")</f>
        <v/>
      </c>
      <c r="AF38" s="61" t="str">
        <f>IF(AB38="","",350)</f>
        <v/>
      </c>
      <c r="AG38" s="61" t="str">
        <f>IF(AB38="","",")")</f>
        <v/>
      </c>
      <c r="AH38" s="69" t="str">
        <f>IF(AI38="","","(")</f>
        <v/>
      </c>
      <c r="AI38" s="70" t="str">
        <f>IF(J38="","",J38)</f>
        <v/>
      </c>
      <c r="AJ38" s="64" t="str">
        <f>IF(AI38="","",",")</f>
        <v/>
      </c>
      <c r="AK38" s="64" t="str">
        <f>IF(K38="","",K38)</f>
        <v/>
      </c>
      <c r="AL38" s="64" t="str">
        <f>IF(AI38="","",",")</f>
        <v/>
      </c>
      <c r="AM38" s="64" t="str">
        <f>IF(AI38="","",450)</f>
        <v/>
      </c>
      <c r="AN38" s="64" t="str">
        <f>IF(AI38="","",")")</f>
        <v/>
      </c>
    </row>
    <row r="39" spans="3:40" ht="24.5" thickTop="1" thickBot="1" x14ac:dyDescent="0.55000000000000004">
      <c r="C39" s="51"/>
      <c r="D39" s="52"/>
      <c r="E39" s="52"/>
      <c r="F39" s="53"/>
      <c r="G39" s="53"/>
      <c r="H39" s="52"/>
      <c r="I39" s="52"/>
      <c r="J39" s="54"/>
      <c r="K39" s="54"/>
      <c r="L39" s="55" t="str">
        <f t="shared" si="29"/>
        <v/>
      </c>
      <c r="M39" s="56" t="str">
        <f>IF(N39="","","(")</f>
        <v/>
      </c>
      <c r="N39" s="57" t="str">
        <f>IF(D39="","",D39)</f>
        <v/>
      </c>
      <c r="O39" s="58" t="str">
        <f>IF(N39="","",",")</f>
        <v/>
      </c>
      <c r="P39" s="59" t="str">
        <f>IF(E39="","",E39)</f>
        <v/>
      </c>
      <c r="Q39" s="60" t="str">
        <f>IF(N39="","",",")</f>
        <v/>
      </c>
      <c r="R39" s="61" t="str">
        <f>IF(N39="","",15)</f>
        <v/>
      </c>
      <c r="S39" s="56" t="str">
        <f>IF(N39="","",")")</f>
        <v/>
      </c>
      <c r="T39" s="62" t="str">
        <f>IF(U39="","","(")</f>
        <v/>
      </c>
      <c r="U39" s="63" t="str">
        <f>IF(F39="","",F39)</f>
        <v/>
      </c>
      <c r="V39" s="64" t="str">
        <f>IF(U39="","",",")</f>
        <v/>
      </c>
      <c r="W39" s="65" t="str">
        <f>IF(G39="","",G39)</f>
        <v/>
      </c>
      <c r="X39" s="64" t="str">
        <f>IF(U39="","",",")</f>
        <v/>
      </c>
      <c r="Y39" s="64" t="str">
        <f>IF(U39="","",250)</f>
        <v/>
      </c>
      <c r="Z39" s="56" t="str">
        <f>IF(U39="","",")")</f>
        <v/>
      </c>
      <c r="AA39" s="66" t="str">
        <f>IF(AB39="","","(")</f>
        <v/>
      </c>
      <c r="AB39" s="57" t="str">
        <f>IF(H39="","",H39)</f>
        <v/>
      </c>
      <c r="AC39" s="67" t="str">
        <f>IF(AB39="","",",")</f>
        <v/>
      </c>
      <c r="AD39" s="59" t="str">
        <f>IF(I39="","",I39)</f>
        <v/>
      </c>
      <c r="AE39" s="68" t="str">
        <f>IF(AB39="","",",")</f>
        <v/>
      </c>
      <c r="AF39" s="61" t="str">
        <f>IF(AB39="","",350)</f>
        <v/>
      </c>
      <c r="AG39" s="61" t="str">
        <f>IF(AB39="","",")")</f>
        <v/>
      </c>
      <c r="AH39" s="69" t="str">
        <f>IF(AI39="","","(")</f>
        <v/>
      </c>
      <c r="AI39" s="70" t="str">
        <f>IF(J39="","",J39)</f>
        <v/>
      </c>
      <c r="AJ39" s="64" t="str">
        <f>IF(AI39="","",",")</f>
        <v/>
      </c>
      <c r="AK39" s="64" t="str">
        <f>IF(K39="","",K39)</f>
        <v/>
      </c>
      <c r="AL39" s="64" t="str">
        <f>IF(AI39="","",",")</f>
        <v/>
      </c>
      <c r="AM39" s="64" t="str">
        <f>IF(AI39="","",450)</f>
        <v/>
      </c>
      <c r="AN39" s="64" t="str">
        <f>IF(AI39="","",")")</f>
        <v/>
      </c>
    </row>
    <row r="40" spans="3:40" ht="24.5" thickTop="1" thickBot="1" x14ac:dyDescent="0.55000000000000004">
      <c r="C40" s="51"/>
      <c r="D40" s="52"/>
      <c r="E40" s="52"/>
      <c r="F40" s="53"/>
      <c r="G40" s="53"/>
      <c r="H40" s="52"/>
      <c r="I40" s="52"/>
      <c r="J40" s="54"/>
      <c r="K40" s="54"/>
      <c r="L40" s="55" t="str">
        <f t="shared" si="29"/>
        <v/>
      </c>
      <c r="M40" s="56" t="str">
        <f t="shared" ref="M40:M44" si="30">IF(N40="","","(")</f>
        <v/>
      </c>
      <c r="N40" s="57" t="str">
        <f t="shared" ref="N40:N44" si="31">IF(D40="","",D40)</f>
        <v/>
      </c>
      <c r="O40" s="58" t="str">
        <f t="shared" ref="O40:O44" si="32">IF(N40="","",",")</f>
        <v/>
      </c>
      <c r="P40" s="59" t="str">
        <f t="shared" ref="P40:P44" si="33">IF(E40="","",E40)</f>
        <v/>
      </c>
      <c r="Q40" s="60" t="str">
        <f t="shared" ref="Q40:Q44" si="34">IF(N40="","",",")</f>
        <v/>
      </c>
      <c r="R40" s="61" t="str">
        <f t="shared" ref="R40:R44" si="35">IF(N40="","",15)</f>
        <v/>
      </c>
      <c r="S40" s="56" t="str">
        <f t="shared" ref="S40:S44" si="36">IF(N40="","",")")</f>
        <v/>
      </c>
      <c r="T40" s="62" t="str">
        <f t="shared" ref="T40:T44" si="37">IF(U40="","","(")</f>
        <v/>
      </c>
      <c r="U40" s="63" t="str">
        <f t="shared" ref="U40:U44" si="38">IF(F40="","",F40)</f>
        <v/>
      </c>
      <c r="V40" s="64" t="str">
        <f t="shared" ref="V40:V44" si="39">IF(U40="","",",")</f>
        <v/>
      </c>
      <c r="W40" s="65" t="str">
        <f t="shared" ref="W40:W44" si="40">IF(G40="","",G40)</f>
        <v/>
      </c>
      <c r="X40" s="64" t="str">
        <f t="shared" ref="X40:X44" si="41">IF(U40="","",",")</f>
        <v/>
      </c>
      <c r="Y40" s="64" t="str">
        <f t="shared" ref="Y40:Y44" si="42">IF(U40="","",250)</f>
        <v/>
      </c>
      <c r="Z40" s="56" t="str">
        <f t="shared" ref="Z40:Z44" si="43">IF(U40="","",")")</f>
        <v/>
      </c>
      <c r="AA40" s="66" t="str">
        <f t="shared" ref="AA40:AA44" si="44">IF(AB40="","","(")</f>
        <v/>
      </c>
      <c r="AB40" s="57" t="str">
        <f t="shared" ref="AB40:AB44" si="45">IF(H40="","",H40)</f>
        <v/>
      </c>
      <c r="AC40" s="67" t="str">
        <f t="shared" ref="AC40:AC44" si="46">IF(AB40="","",",")</f>
        <v/>
      </c>
      <c r="AD40" s="59" t="str">
        <f t="shared" ref="AD40:AD44" si="47">IF(I40="","",I40)</f>
        <v/>
      </c>
      <c r="AE40" s="68" t="str">
        <f t="shared" ref="AE40:AE44" si="48">IF(AB40="","",",")</f>
        <v/>
      </c>
      <c r="AF40" s="61" t="str">
        <f t="shared" ref="AF40:AF44" si="49">IF(AB40="","",350)</f>
        <v/>
      </c>
      <c r="AG40" s="61" t="str">
        <f t="shared" ref="AG40:AG44" si="50">IF(AB40="","",")")</f>
        <v/>
      </c>
      <c r="AH40" s="69" t="str">
        <f t="shared" ref="AH40:AH44" si="51">IF(AI40="","","(")</f>
        <v/>
      </c>
      <c r="AI40" s="70" t="str">
        <f t="shared" ref="AI40:AI44" si="52">IF(J40="","",J40)</f>
        <v/>
      </c>
      <c r="AJ40" s="64" t="str">
        <f t="shared" ref="AJ40:AJ44" si="53">IF(AI40="","",",")</f>
        <v/>
      </c>
      <c r="AK40" s="64" t="str">
        <f t="shared" ref="AK40:AK44" si="54">IF(K40="","",K40)</f>
        <v/>
      </c>
      <c r="AL40" s="64" t="str">
        <f t="shared" ref="AL40:AL44" si="55">IF(AI40="","",",")</f>
        <v/>
      </c>
      <c r="AM40" s="64" t="str">
        <f t="shared" ref="AM40:AM44" si="56">IF(AI40="","",450)</f>
        <v/>
      </c>
      <c r="AN40" s="64" t="str">
        <f t="shared" ref="AN40:AN44" si="57">IF(AI40="","",")")</f>
        <v/>
      </c>
    </row>
    <row r="41" spans="3:40" ht="24.5" thickTop="1" thickBot="1" x14ac:dyDescent="0.55000000000000004">
      <c r="C41" s="51"/>
      <c r="D41" s="52"/>
      <c r="E41" s="52"/>
      <c r="F41" s="53"/>
      <c r="G41" s="53"/>
      <c r="H41" s="52"/>
      <c r="I41" s="52"/>
      <c r="J41" s="54"/>
      <c r="K41" s="54"/>
      <c r="L41" s="55" t="str">
        <f t="shared" si="29"/>
        <v/>
      </c>
      <c r="M41" s="56" t="str">
        <f t="shared" si="30"/>
        <v/>
      </c>
      <c r="N41" s="57" t="str">
        <f t="shared" si="31"/>
        <v/>
      </c>
      <c r="O41" s="58" t="str">
        <f t="shared" si="32"/>
        <v/>
      </c>
      <c r="P41" s="59" t="str">
        <f t="shared" si="33"/>
        <v/>
      </c>
      <c r="Q41" s="60" t="str">
        <f t="shared" si="34"/>
        <v/>
      </c>
      <c r="R41" s="61" t="str">
        <f t="shared" si="35"/>
        <v/>
      </c>
      <c r="S41" s="56" t="str">
        <f t="shared" si="36"/>
        <v/>
      </c>
      <c r="T41" s="62" t="str">
        <f t="shared" si="37"/>
        <v/>
      </c>
      <c r="U41" s="63" t="str">
        <f t="shared" si="38"/>
        <v/>
      </c>
      <c r="V41" s="64" t="str">
        <f t="shared" si="39"/>
        <v/>
      </c>
      <c r="W41" s="65" t="str">
        <f t="shared" si="40"/>
        <v/>
      </c>
      <c r="X41" s="64" t="str">
        <f t="shared" si="41"/>
        <v/>
      </c>
      <c r="Y41" s="64" t="str">
        <f t="shared" si="42"/>
        <v/>
      </c>
      <c r="Z41" s="56" t="str">
        <f t="shared" si="43"/>
        <v/>
      </c>
      <c r="AA41" s="66" t="str">
        <f t="shared" si="44"/>
        <v/>
      </c>
      <c r="AB41" s="57" t="str">
        <f t="shared" si="45"/>
        <v/>
      </c>
      <c r="AC41" s="67" t="str">
        <f t="shared" si="46"/>
        <v/>
      </c>
      <c r="AD41" s="59" t="str">
        <f t="shared" si="47"/>
        <v/>
      </c>
      <c r="AE41" s="68" t="str">
        <f t="shared" si="48"/>
        <v/>
      </c>
      <c r="AF41" s="61" t="str">
        <f t="shared" si="49"/>
        <v/>
      </c>
      <c r="AG41" s="61" t="str">
        <f t="shared" si="50"/>
        <v/>
      </c>
      <c r="AH41" s="69" t="str">
        <f t="shared" si="51"/>
        <v/>
      </c>
      <c r="AI41" s="70" t="str">
        <f t="shared" si="52"/>
        <v/>
      </c>
      <c r="AJ41" s="64" t="str">
        <f t="shared" si="53"/>
        <v/>
      </c>
      <c r="AK41" s="64" t="str">
        <f t="shared" si="54"/>
        <v/>
      </c>
      <c r="AL41" s="64" t="str">
        <f t="shared" si="55"/>
        <v/>
      </c>
      <c r="AM41" s="64" t="str">
        <f t="shared" si="56"/>
        <v/>
      </c>
      <c r="AN41" s="64" t="str">
        <f t="shared" si="57"/>
        <v/>
      </c>
    </row>
    <row r="42" spans="3:40" ht="24.5" thickTop="1" thickBot="1" x14ac:dyDescent="0.55000000000000004">
      <c r="C42" s="51"/>
      <c r="D42" s="52"/>
      <c r="E42" s="52"/>
      <c r="F42" s="53"/>
      <c r="G42" s="53"/>
      <c r="H42" s="52"/>
      <c r="I42" s="52"/>
      <c r="J42" s="54"/>
      <c r="K42" s="54"/>
      <c r="L42" s="55" t="str">
        <f t="shared" si="29"/>
        <v/>
      </c>
      <c r="M42" s="56" t="str">
        <f t="shared" si="30"/>
        <v/>
      </c>
      <c r="N42" s="57" t="str">
        <f t="shared" si="31"/>
        <v/>
      </c>
      <c r="O42" s="58" t="str">
        <f t="shared" si="32"/>
        <v/>
      </c>
      <c r="P42" s="59" t="str">
        <f t="shared" si="33"/>
        <v/>
      </c>
      <c r="Q42" s="60" t="str">
        <f t="shared" si="34"/>
        <v/>
      </c>
      <c r="R42" s="61" t="str">
        <f t="shared" si="35"/>
        <v/>
      </c>
      <c r="S42" s="56" t="str">
        <f t="shared" si="36"/>
        <v/>
      </c>
      <c r="T42" s="62" t="str">
        <f t="shared" si="37"/>
        <v/>
      </c>
      <c r="U42" s="63" t="str">
        <f t="shared" si="38"/>
        <v/>
      </c>
      <c r="V42" s="64" t="str">
        <f t="shared" si="39"/>
        <v/>
      </c>
      <c r="W42" s="65" t="str">
        <f t="shared" si="40"/>
        <v/>
      </c>
      <c r="X42" s="64" t="str">
        <f t="shared" si="41"/>
        <v/>
      </c>
      <c r="Y42" s="64" t="str">
        <f t="shared" si="42"/>
        <v/>
      </c>
      <c r="Z42" s="56" t="str">
        <f t="shared" si="43"/>
        <v/>
      </c>
      <c r="AA42" s="66" t="str">
        <f t="shared" si="44"/>
        <v/>
      </c>
      <c r="AB42" s="57" t="str">
        <f t="shared" si="45"/>
        <v/>
      </c>
      <c r="AC42" s="67" t="str">
        <f t="shared" si="46"/>
        <v/>
      </c>
      <c r="AD42" s="59" t="str">
        <f t="shared" si="47"/>
        <v/>
      </c>
      <c r="AE42" s="68" t="str">
        <f t="shared" si="48"/>
        <v/>
      </c>
      <c r="AF42" s="61" t="str">
        <f t="shared" si="49"/>
        <v/>
      </c>
      <c r="AG42" s="61" t="str">
        <f t="shared" si="50"/>
        <v/>
      </c>
      <c r="AH42" s="69" t="str">
        <f t="shared" si="51"/>
        <v/>
      </c>
      <c r="AI42" s="70" t="str">
        <f t="shared" si="52"/>
        <v/>
      </c>
      <c r="AJ42" s="64" t="str">
        <f t="shared" si="53"/>
        <v/>
      </c>
      <c r="AK42" s="64" t="str">
        <f t="shared" si="54"/>
        <v/>
      </c>
      <c r="AL42" s="64" t="str">
        <f t="shared" si="55"/>
        <v/>
      </c>
      <c r="AM42" s="64" t="str">
        <f t="shared" si="56"/>
        <v/>
      </c>
      <c r="AN42" s="64" t="str">
        <f t="shared" si="57"/>
        <v/>
      </c>
    </row>
    <row r="43" spans="3:40" ht="24.5" thickTop="1" thickBot="1" x14ac:dyDescent="0.55000000000000004">
      <c r="C43" s="51"/>
      <c r="D43" s="52"/>
      <c r="E43" s="52"/>
      <c r="F43" s="53"/>
      <c r="G43" s="53"/>
      <c r="H43" s="52"/>
      <c r="I43" s="52"/>
      <c r="J43" s="54"/>
      <c r="K43" s="54"/>
      <c r="L43" s="55" t="str">
        <f t="shared" si="29"/>
        <v/>
      </c>
      <c r="M43" s="56" t="str">
        <f t="shared" si="30"/>
        <v/>
      </c>
      <c r="N43" s="57" t="str">
        <f t="shared" si="31"/>
        <v/>
      </c>
      <c r="O43" s="58" t="str">
        <f t="shared" si="32"/>
        <v/>
      </c>
      <c r="P43" s="59" t="str">
        <f t="shared" si="33"/>
        <v/>
      </c>
      <c r="Q43" s="60" t="str">
        <f t="shared" si="34"/>
        <v/>
      </c>
      <c r="R43" s="61" t="str">
        <f t="shared" si="35"/>
        <v/>
      </c>
      <c r="S43" s="56" t="str">
        <f t="shared" si="36"/>
        <v/>
      </c>
      <c r="T43" s="62" t="str">
        <f t="shared" si="37"/>
        <v/>
      </c>
      <c r="U43" s="63" t="str">
        <f t="shared" si="38"/>
        <v/>
      </c>
      <c r="V43" s="64" t="str">
        <f t="shared" si="39"/>
        <v/>
      </c>
      <c r="W43" s="65" t="str">
        <f t="shared" si="40"/>
        <v/>
      </c>
      <c r="X43" s="64" t="str">
        <f t="shared" si="41"/>
        <v/>
      </c>
      <c r="Y43" s="64" t="str">
        <f t="shared" si="42"/>
        <v/>
      </c>
      <c r="Z43" s="56" t="str">
        <f t="shared" si="43"/>
        <v/>
      </c>
      <c r="AA43" s="66" t="str">
        <f t="shared" si="44"/>
        <v/>
      </c>
      <c r="AB43" s="57" t="str">
        <f t="shared" si="45"/>
        <v/>
      </c>
      <c r="AC43" s="67" t="str">
        <f t="shared" si="46"/>
        <v/>
      </c>
      <c r="AD43" s="59" t="str">
        <f t="shared" si="47"/>
        <v/>
      </c>
      <c r="AE43" s="68" t="str">
        <f t="shared" si="48"/>
        <v/>
      </c>
      <c r="AF43" s="61" t="str">
        <f t="shared" si="49"/>
        <v/>
      </c>
      <c r="AG43" s="61" t="str">
        <f t="shared" si="50"/>
        <v/>
      </c>
      <c r="AH43" s="69" t="str">
        <f t="shared" si="51"/>
        <v/>
      </c>
      <c r="AI43" s="70" t="str">
        <f t="shared" si="52"/>
        <v/>
      </c>
      <c r="AJ43" s="64" t="str">
        <f t="shared" si="53"/>
        <v/>
      </c>
      <c r="AK43" s="64" t="str">
        <f t="shared" si="54"/>
        <v/>
      </c>
      <c r="AL43" s="64" t="str">
        <f t="shared" si="55"/>
        <v/>
      </c>
      <c r="AM43" s="64" t="str">
        <f t="shared" si="56"/>
        <v/>
      </c>
      <c r="AN43" s="64" t="str">
        <f t="shared" si="57"/>
        <v/>
      </c>
    </row>
    <row r="44" spans="3:40" ht="24.5" thickTop="1" thickBot="1" x14ac:dyDescent="0.55000000000000004">
      <c r="C44" s="51"/>
      <c r="D44" s="52"/>
      <c r="E44" s="52"/>
      <c r="F44" s="53"/>
      <c r="G44" s="53"/>
      <c r="H44" s="52"/>
      <c r="I44" s="52"/>
      <c r="J44" s="54"/>
      <c r="K44" s="54"/>
      <c r="L44" s="55" t="str">
        <f t="shared" si="29"/>
        <v/>
      </c>
      <c r="M44" s="56" t="str">
        <f t="shared" si="30"/>
        <v/>
      </c>
      <c r="N44" s="57" t="str">
        <f t="shared" si="31"/>
        <v/>
      </c>
      <c r="O44" s="58" t="str">
        <f t="shared" si="32"/>
        <v/>
      </c>
      <c r="P44" s="59" t="str">
        <f t="shared" si="33"/>
        <v/>
      </c>
      <c r="Q44" s="60" t="str">
        <f t="shared" si="34"/>
        <v/>
      </c>
      <c r="R44" s="61" t="str">
        <f t="shared" si="35"/>
        <v/>
      </c>
      <c r="S44" s="56" t="str">
        <f t="shared" si="36"/>
        <v/>
      </c>
      <c r="T44" s="62" t="str">
        <f t="shared" si="37"/>
        <v/>
      </c>
      <c r="U44" s="63" t="str">
        <f t="shared" si="38"/>
        <v/>
      </c>
      <c r="V44" s="64" t="str">
        <f t="shared" si="39"/>
        <v/>
      </c>
      <c r="W44" s="65" t="str">
        <f t="shared" si="40"/>
        <v/>
      </c>
      <c r="X44" s="64" t="str">
        <f t="shared" si="41"/>
        <v/>
      </c>
      <c r="Y44" s="64" t="str">
        <f t="shared" si="42"/>
        <v/>
      </c>
      <c r="Z44" s="56" t="str">
        <f t="shared" si="43"/>
        <v/>
      </c>
      <c r="AA44" s="66" t="str">
        <f t="shared" si="44"/>
        <v/>
      </c>
      <c r="AB44" s="57" t="str">
        <f t="shared" si="45"/>
        <v/>
      </c>
      <c r="AC44" s="67" t="str">
        <f t="shared" si="46"/>
        <v/>
      </c>
      <c r="AD44" s="59" t="str">
        <f t="shared" si="47"/>
        <v/>
      </c>
      <c r="AE44" s="68" t="str">
        <f t="shared" si="48"/>
        <v/>
      </c>
      <c r="AF44" s="61" t="str">
        <f t="shared" si="49"/>
        <v/>
      </c>
      <c r="AG44" s="61" t="str">
        <f t="shared" si="50"/>
        <v/>
      </c>
      <c r="AH44" s="69" t="str">
        <f t="shared" si="51"/>
        <v/>
      </c>
      <c r="AI44" s="70" t="str">
        <f t="shared" si="52"/>
        <v/>
      </c>
      <c r="AJ44" s="64" t="str">
        <f t="shared" si="53"/>
        <v/>
      </c>
      <c r="AK44" s="64" t="str">
        <f t="shared" si="54"/>
        <v/>
      </c>
      <c r="AL44" s="64" t="str">
        <f t="shared" si="55"/>
        <v/>
      </c>
      <c r="AM44" s="64" t="str">
        <f t="shared" si="56"/>
        <v/>
      </c>
      <c r="AN44" s="64" t="str">
        <f t="shared" si="57"/>
        <v/>
      </c>
    </row>
    <row r="45" spans="3:40" ht="24.5" thickTop="1" thickBot="1" x14ac:dyDescent="0.55000000000000004">
      <c r="C45" s="51"/>
      <c r="D45" s="52"/>
      <c r="E45" s="52"/>
      <c r="F45" s="53"/>
      <c r="G45" s="53"/>
      <c r="H45" s="52"/>
      <c r="I45" s="52"/>
      <c r="J45" s="54"/>
      <c r="K45" s="54"/>
      <c r="L45" s="55" t="str">
        <f t="shared" si="0"/>
        <v/>
      </c>
      <c r="M45" s="56" t="str">
        <f t="shared" si="1"/>
        <v/>
      </c>
      <c r="N45" s="57" t="str">
        <f t="shared" si="2"/>
        <v/>
      </c>
      <c r="O45" s="58" t="str">
        <f t="shared" si="3"/>
        <v/>
      </c>
      <c r="P45" s="59" t="str">
        <f t="shared" si="4"/>
        <v/>
      </c>
      <c r="Q45" s="60" t="str">
        <f t="shared" si="5"/>
        <v/>
      </c>
      <c r="R45" s="61" t="str">
        <f t="shared" si="6"/>
        <v/>
      </c>
      <c r="S45" s="56" t="str">
        <f t="shared" si="7"/>
        <v/>
      </c>
      <c r="T45" s="62" t="str">
        <f t="shared" si="8"/>
        <v/>
      </c>
      <c r="U45" s="63" t="str">
        <f t="shared" si="9"/>
        <v/>
      </c>
      <c r="V45" s="64" t="str">
        <f t="shared" si="10"/>
        <v/>
      </c>
      <c r="W45" s="65" t="str">
        <f t="shared" si="11"/>
        <v/>
      </c>
      <c r="X45" s="64" t="str">
        <f t="shared" si="12"/>
        <v/>
      </c>
      <c r="Y45" s="64" t="str">
        <f t="shared" si="13"/>
        <v/>
      </c>
      <c r="Z45" s="56" t="str">
        <f t="shared" si="14"/>
        <v/>
      </c>
      <c r="AA45" s="66" t="str">
        <f t="shared" si="15"/>
        <v/>
      </c>
      <c r="AB45" s="57" t="str">
        <f t="shared" si="16"/>
        <v/>
      </c>
      <c r="AC45" s="67" t="str">
        <f t="shared" si="17"/>
        <v/>
      </c>
      <c r="AD45" s="59" t="str">
        <f t="shared" si="18"/>
        <v/>
      </c>
      <c r="AE45" s="68" t="str">
        <f t="shared" si="19"/>
        <v/>
      </c>
      <c r="AF45" s="61" t="str">
        <f t="shared" si="20"/>
        <v/>
      </c>
      <c r="AG45" s="61" t="str">
        <f t="shared" si="21"/>
        <v/>
      </c>
      <c r="AH45" s="69" t="str">
        <f t="shared" si="22"/>
        <v/>
      </c>
      <c r="AI45" s="70" t="str">
        <f t="shared" si="23"/>
        <v/>
      </c>
      <c r="AJ45" s="64" t="str">
        <f t="shared" si="24"/>
        <v/>
      </c>
      <c r="AK45" s="64" t="str">
        <f t="shared" si="25"/>
        <v/>
      </c>
      <c r="AL45" s="64" t="str">
        <f t="shared" si="26"/>
        <v/>
      </c>
      <c r="AM45" s="64" t="str">
        <f t="shared" si="27"/>
        <v/>
      </c>
      <c r="AN45" s="64" t="str">
        <f t="shared" si="28"/>
        <v/>
      </c>
    </row>
    <row r="46" spans="3:40" ht="24.5" thickTop="1" thickBot="1" x14ac:dyDescent="0.55000000000000004">
      <c r="C46" s="51"/>
      <c r="D46" s="52"/>
      <c r="E46" s="52"/>
      <c r="F46" s="53"/>
      <c r="G46" s="53"/>
      <c r="H46" s="52"/>
      <c r="I46" s="52"/>
      <c r="J46" s="54"/>
      <c r="K46" s="54"/>
      <c r="L46" s="55" t="str">
        <f>IF(C46="","",_xlfn.CONCAT("            { line: ","""",C46,", ",M46:AN46,""", sC: ","""",B46,"""},"))</f>
        <v/>
      </c>
      <c r="M46" s="56" t="str">
        <f t="shared" si="1"/>
        <v/>
      </c>
      <c r="N46" s="57" t="str">
        <f t="shared" si="2"/>
        <v/>
      </c>
      <c r="O46" s="58" t="str">
        <f t="shared" si="3"/>
        <v/>
      </c>
      <c r="P46" s="59" t="str">
        <f t="shared" si="4"/>
        <v/>
      </c>
      <c r="Q46" s="60" t="str">
        <f t="shared" si="5"/>
        <v/>
      </c>
      <c r="R46" s="61" t="str">
        <f t="shared" si="6"/>
        <v/>
      </c>
      <c r="S46" s="56" t="str">
        <f t="shared" si="7"/>
        <v/>
      </c>
      <c r="T46" s="62" t="str">
        <f t="shared" si="8"/>
        <v/>
      </c>
      <c r="U46" s="63" t="str">
        <f t="shared" si="9"/>
        <v/>
      </c>
      <c r="V46" s="64" t="str">
        <f t="shared" si="10"/>
        <v/>
      </c>
      <c r="W46" s="65" t="str">
        <f t="shared" si="11"/>
        <v/>
      </c>
      <c r="X46" s="64" t="str">
        <f t="shared" si="12"/>
        <v/>
      </c>
      <c r="Y46" s="64" t="str">
        <f t="shared" si="13"/>
        <v/>
      </c>
      <c r="Z46" s="56" t="str">
        <f t="shared" si="14"/>
        <v/>
      </c>
      <c r="AA46" s="66" t="str">
        <f t="shared" si="15"/>
        <v/>
      </c>
      <c r="AB46" s="57" t="str">
        <f t="shared" si="16"/>
        <v/>
      </c>
      <c r="AC46" s="67" t="str">
        <f t="shared" si="17"/>
        <v/>
      </c>
      <c r="AD46" s="59" t="str">
        <f t="shared" si="18"/>
        <v/>
      </c>
      <c r="AE46" s="68" t="str">
        <f t="shared" si="19"/>
        <v/>
      </c>
      <c r="AF46" s="61" t="str">
        <f t="shared" si="20"/>
        <v/>
      </c>
      <c r="AG46" s="61" t="str">
        <f t="shared" si="21"/>
        <v/>
      </c>
      <c r="AH46" s="69" t="str">
        <f t="shared" si="22"/>
        <v/>
      </c>
      <c r="AI46" s="70" t="str">
        <f t="shared" si="23"/>
        <v/>
      </c>
      <c r="AJ46" s="64" t="str">
        <f t="shared" si="24"/>
        <v/>
      </c>
      <c r="AK46" s="64" t="str">
        <f t="shared" si="25"/>
        <v/>
      </c>
      <c r="AL46" s="64" t="str">
        <f t="shared" si="26"/>
        <v/>
      </c>
      <c r="AM46" s="64" t="str">
        <f t="shared" si="27"/>
        <v/>
      </c>
      <c r="AN46" s="64" t="str">
        <f t="shared" si="28"/>
        <v/>
      </c>
    </row>
    <row r="47" spans="3:40" ht="24.5" thickTop="1" thickBot="1" x14ac:dyDescent="0.55000000000000004">
      <c r="C47" s="51"/>
      <c r="D47" s="52"/>
      <c r="E47" s="52"/>
      <c r="F47" s="53"/>
      <c r="G47" s="53"/>
      <c r="H47" s="52"/>
      <c r="I47" s="52"/>
      <c r="J47" s="54"/>
      <c r="K47" s="54"/>
      <c r="L47" s="55" t="str">
        <f>IF(C47="","",_xlfn.CONCAT("            { line: ","""",C47,", ",M47:AN47,""", sC: ","""",B47,"""},"))</f>
        <v/>
      </c>
      <c r="M47" s="56" t="str">
        <f t="shared" si="1"/>
        <v/>
      </c>
      <c r="N47" s="57" t="str">
        <f t="shared" si="2"/>
        <v/>
      </c>
      <c r="O47" s="58" t="str">
        <f t="shared" si="3"/>
        <v/>
      </c>
      <c r="P47" s="59" t="str">
        <f t="shared" si="4"/>
        <v/>
      </c>
      <c r="Q47" s="60" t="str">
        <f t="shared" si="5"/>
        <v/>
      </c>
      <c r="R47" s="61" t="str">
        <f t="shared" si="6"/>
        <v/>
      </c>
      <c r="S47" s="56" t="str">
        <f t="shared" si="7"/>
        <v/>
      </c>
      <c r="T47" s="62" t="str">
        <f t="shared" si="8"/>
        <v/>
      </c>
      <c r="U47" s="63" t="str">
        <f t="shared" si="9"/>
        <v/>
      </c>
      <c r="V47" s="64" t="str">
        <f t="shared" si="10"/>
        <v/>
      </c>
      <c r="W47" s="65" t="str">
        <f t="shared" si="11"/>
        <v/>
      </c>
      <c r="X47" s="64" t="str">
        <f t="shared" si="12"/>
        <v/>
      </c>
      <c r="Y47" s="64" t="str">
        <f t="shared" si="13"/>
        <v/>
      </c>
      <c r="Z47" s="56" t="str">
        <f t="shared" si="14"/>
        <v/>
      </c>
      <c r="AA47" s="66" t="str">
        <f t="shared" si="15"/>
        <v/>
      </c>
      <c r="AB47" s="57" t="str">
        <f t="shared" si="16"/>
        <v/>
      </c>
      <c r="AC47" s="67" t="str">
        <f t="shared" si="17"/>
        <v/>
      </c>
      <c r="AD47" s="59" t="str">
        <f t="shared" si="18"/>
        <v/>
      </c>
      <c r="AE47" s="68" t="str">
        <f t="shared" si="19"/>
        <v/>
      </c>
      <c r="AF47" s="61" t="str">
        <f t="shared" si="20"/>
        <v/>
      </c>
      <c r="AG47" s="61" t="str">
        <f t="shared" si="21"/>
        <v/>
      </c>
      <c r="AH47" s="69" t="str">
        <f t="shared" si="22"/>
        <v/>
      </c>
      <c r="AI47" s="70" t="str">
        <f t="shared" si="23"/>
        <v/>
      </c>
      <c r="AJ47" s="64" t="str">
        <f t="shared" si="24"/>
        <v/>
      </c>
      <c r="AK47" s="64" t="str">
        <f t="shared" si="25"/>
        <v/>
      </c>
      <c r="AL47" s="64" t="str">
        <f t="shared" si="26"/>
        <v/>
      </c>
      <c r="AM47" s="64" t="str">
        <f t="shared" si="27"/>
        <v/>
      </c>
      <c r="AN47" s="64" t="str">
        <f t="shared" si="28"/>
        <v/>
      </c>
    </row>
    <row r="48" spans="3:40" ht="24.5" thickTop="1" thickBot="1" x14ac:dyDescent="0.55000000000000004">
      <c r="C48" s="51"/>
      <c r="D48" s="52"/>
      <c r="E48" s="52"/>
      <c r="F48" s="53"/>
      <c r="G48" s="53"/>
      <c r="H48" s="52"/>
      <c r="I48" s="52"/>
      <c r="J48" s="54"/>
      <c r="K48" s="54"/>
      <c r="L48" s="55" t="str">
        <f t="shared" ref="L48:L59" si="58">IF(C48="","",_xlfn.CONCAT("            { line: ","""",C48,", ",M48:AN48,""", sC: ","""",B48,"""},"))</f>
        <v/>
      </c>
      <c r="M48" s="56" t="str">
        <f t="shared" si="1"/>
        <v/>
      </c>
      <c r="N48" s="57" t="str">
        <f t="shared" si="2"/>
        <v/>
      </c>
      <c r="O48" s="58" t="str">
        <f t="shared" si="3"/>
        <v/>
      </c>
      <c r="P48" s="59" t="str">
        <f t="shared" si="4"/>
        <v/>
      </c>
      <c r="Q48" s="60" t="str">
        <f t="shared" si="5"/>
        <v/>
      </c>
      <c r="R48" s="61" t="str">
        <f t="shared" si="6"/>
        <v/>
      </c>
      <c r="S48" s="56" t="str">
        <f t="shared" si="7"/>
        <v/>
      </c>
      <c r="T48" s="62" t="str">
        <f t="shared" si="8"/>
        <v/>
      </c>
      <c r="U48" s="63" t="str">
        <f t="shared" si="9"/>
        <v/>
      </c>
      <c r="V48" s="64" t="str">
        <f t="shared" si="10"/>
        <v/>
      </c>
      <c r="W48" s="65" t="str">
        <f t="shared" si="11"/>
        <v/>
      </c>
      <c r="X48" s="64" t="str">
        <f t="shared" si="12"/>
        <v/>
      </c>
      <c r="Y48" s="64" t="str">
        <f t="shared" si="13"/>
        <v/>
      </c>
      <c r="Z48" s="56" t="str">
        <f t="shared" si="14"/>
        <v/>
      </c>
      <c r="AA48" s="66" t="str">
        <f t="shared" si="15"/>
        <v/>
      </c>
      <c r="AB48" s="57" t="str">
        <f t="shared" si="16"/>
        <v/>
      </c>
      <c r="AC48" s="67" t="str">
        <f t="shared" si="17"/>
        <v/>
      </c>
      <c r="AD48" s="59" t="str">
        <f t="shared" si="18"/>
        <v/>
      </c>
      <c r="AE48" s="68" t="str">
        <f t="shared" si="19"/>
        <v/>
      </c>
      <c r="AF48" s="61" t="str">
        <f t="shared" si="20"/>
        <v/>
      </c>
      <c r="AG48" s="61" t="str">
        <f t="shared" si="21"/>
        <v/>
      </c>
      <c r="AH48" s="69" t="str">
        <f t="shared" si="22"/>
        <v/>
      </c>
      <c r="AI48" s="70" t="str">
        <f t="shared" si="23"/>
        <v/>
      </c>
      <c r="AJ48" s="64" t="str">
        <f t="shared" si="24"/>
        <v/>
      </c>
      <c r="AK48" s="64" t="str">
        <f t="shared" si="25"/>
        <v/>
      </c>
      <c r="AL48" s="64" t="str">
        <f t="shared" si="26"/>
        <v/>
      </c>
      <c r="AM48" s="64" t="str">
        <f t="shared" si="27"/>
        <v/>
      </c>
      <c r="AN48" s="64" t="str">
        <f t="shared" si="28"/>
        <v/>
      </c>
    </row>
    <row r="49" spans="1:40" ht="24.5" thickTop="1" thickBot="1" x14ac:dyDescent="0.55000000000000004">
      <c r="C49" s="51"/>
      <c r="D49" s="52"/>
      <c r="E49" s="52"/>
      <c r="F49" s="53"/>
      <c r="G49" s="53"/>
      <c r="H49" s="52"/>
      <c r="I49" s="52"/>
      <c r="J49" s="54"/>
      <c r="K49" s="54"/>
      <c r="L49" s="55" t="str">
        <f t="shared" si="58"/>
        <v/>
      </c>
      <c r="M49" s="56" t="str">
        <f>IF(N49="","","(")</f>
        <v/>
      </c>
      <c r="N49" s="57" t="str">
        <f>IF(D49="","",D49)</f>
        <v/>
      </c>
      <c r="O49" s="58" t="str">
        <f>IF(N49="","",",")</f>
        <v/>
      </c>
      <c r="P49" s="59" t="str">
        <f>IF(E49="","",E49)</f>
        <v/>
      </c>
      <c r="Q49" s="60" t="str">
        <f>IF(N49="","",",")</f>
        <v/>
      </c>
      <c r="R49" s="61" t="str">
        <f>IF(N49="","",15)</f>
        <v/>
      </c>
      <c r="S49" s="56" t="str">
        <f>IF(N49="","",")")</f>
        <v/>
      </c>
      <c r="T49" s="62" t="str">
        <f>IF(U49="","","(")</f>
        <v/>
      </c>
      <c r="U49" s="63" t="str">
        <f>IF(F49="","",F49)</f>
        <v/>
      </c>
      <c r="V49" s="64" t="str">
        <f>IF(U49="","",",")</f>
        <v/>
      </c>
      <c r="W49" s="65" t="str">
        <f>IF(G49="","",G49)</f>
        <v/>
      </c>
      <c r="X49" s="64" t="str">
        <f>IF(U49="","",",")</f>
        <v/>
      </c>
      <c r="Y49" s="64" t="str">
        <f>IF(U49="","",250)</f>
        <v/>
      </c>
      <c r="Z49" s="56" t="str">
        <f>IF(U49="","",")")</f>
        <v/>
      </c>
      <c r="AA49" s="66" t="str">
        <f>IF(AB49="","","(")</f>
        <v/>
      </c>
      <c r="AB49" s="57" t="str">
        <f>IF(H49="","",H49)</f>
        <v/>
      </c>
      <c r="AC49" s="67" t="str">
        <f>IF(AB49="","",",")</f>
        <v/>
      </c>
      <c r="AD49" s="59" t="str">
        <f>IF(I49="","",I49)</f>
        <v/>
      </c>
      <c r="AE49" s="68" t="str">
        <f>IF(AB49="","",",")</f>
        <v/>
      </c>
      <c r="AF49" s="61" t="str">
        <f>IF(AB49="","",350)</f>
        <v/>
      </c>
      <c r="AG49" s="61" t="str">
        <f>IF(AB49="","",")")</f>
        <v/>
      </c>
      <c r="AH49" s="69" t="str">
        <f>IF(AI49="","","(")</f>
        <v/>
      </c>
      <c r="AI49" s="70" t="str">
        <f>IF(J49="","",J49)</f>
        <v/>
      </c>
      <c r="AJ49" s="64" t="str">
        <f>IF(AI49="","",",")</f>
        <v/>
      </c>
      <c r="AK49" s="64" t="str">
        <f>IF(K49="","",K49)</f>
        <v/>
      </c>
      <c r="AL49" s="64" t="str">
        <f>IF(AI49="","",",")</f>
        <v/>
      </c>
      <c r="AM49" s="64" t="str">
        <f>IF(AI49="","",450)</f>
        <v/>
      </c>
      <c r="AN49" s="64" t="str">
        <f>IF(AI49="","",")")</f>
        <v/>
      </c>
    </row>
    <row r="50" spans="1:40" ht="24.5" thickTop="1" thickBot="1" x14ac:dyDescent="0.55000000000000004">
      <c r="C50" s="51"/>
      <c r="D50" s="52"/>
      <c r="E50" s="52"/>
      <c r="F50" s="53"/>
      <c r="G50" s="53"/>
      <c r="H50" s="52"/>
      <c r="I50" s="52"/>
      <c r="J50" s="54"/>
      <c r="K50" s="54"/>
      <c r="L50" s="55" t="str">
        <f t="shared" si="58"/>
        <v/>
      </c>
      <c r="M50" s="56" t="str">
        <f>IF(N50="","","(")</f>
        <v/>
      </c>
      <c r="N50" s="57" t="str">
        <f>IF(D50="","",D50)</f>
        <v/>
      </c>
      <c r="O50" s="58" t="str">
        <f>IF(N50="","",",")</f>
        <v/>
      </c>
      <c r="P50" s="59" t="str">
        <f>IF(E50="","",E50)</f>
        <v/>
      </c>
      <c r="Q50" s="60" t="str">
        <f>IF(N50="","",",")</f>
        <v/>
      </c>
      <c r="R50" s="61" t="str">
        <f>IF(N50="","",15)</f>
        <v/>
      </c>
      <c r="S50" s="56" t="str">
        <f>IF(N50="","",")")</f>
        <v/>
      </c>
      <c r="T50" s="62" t="str">
        <f>IF(U50="","","(")</f>
        <v/>
      </c>
      <c r="U50" s="63" t="str">
        <f>IF(F50="","",F50)</f>
        <v/>
      </c>
      <c r="V50" s="64" t="str">
        <f>IF(U50="","",",")</f>
        <v/>
      </c>
      <c r="W50" s="65" t="str">
        <f>IF(G50="","",G50)</f>
        <v/>
      </c>
      <c r="X50" s="64" t="str">
        <f>IF(U50="","",",")</f>
        <v/>
      </c>
      <c r="Y50" s="64" t="str">
        <f>IF(U50="","",250)</f>
        <v/>
      </c>
      <c r="Z50" s="56" t="str">
        <f>IF(U50="","",")")</f>
        <v/>
      </c>
      <c r="AA50" s="66" t="str">
        <f>IF(AB50="","","(")</f>
        <v/>
      </c>
      <c r="AB50" s="57" t="str">
        <f>IF(H50="","",H50)</f>
        <v/>
      </c>
      <c r="AC50" s="67" t="str">
        <f>IF(AB50="","",",")</f>
        <v/>
      </c>
      <c r="AD50" s="59" t="str">
        <f>IF(I50="","",I50)</f>
        <v/>
      </c>
      <c r="AE50" s="68" t="str">
        <f>IF(AB50="","",",")</f>
        <v/>
      </c>
      <c r="AF50" s="61" t="str">
        <f>IF(AB50="","",350)</f>
        <v/>
      </c>
      <c r="AG50" s="61" t="str">
        <f>IF(AB50="","",")")</f>
        <v/>
      </c>
      <c r="AH50" s="69" t="str">
        <f>IF(AI50="","","(")</f>
        <v/>
      </c>
      <c r="AI50" s="70" t="str">
        <f>IF(J50="","",J50)</f>
        <v/>
      </c>
      <c r="AJ50" s="64" t="str">
        <f>IF(AI50="","",",")</f>
        <v/>
      </c>
      <c r="AK50" s="64" t="str">
        <f>IF(K50="","",K50)</f>
        <v/>
      </c>
      <c r="AL50" s="64" t="str">
        <f>IF(AI50="","",",")</f>
        <v/>
      </c>
      <c r="AM50" s="64" t="str">
        <f>IF(AI50="","",450)</f>
        <v/>
      </c>
      <c r="AN50" s="64" t="str">
        <f>IF(AI50="","",")")</f>
        <v/>
      </c>
    </row>
    <row r="51" spans="1:40" ht="24.5" thickTop="1" thickBot="1" x14ac:dyDescent="0.55000000000000004">
      <c r="C51" s="51"/>
      <c r="D51" s="52"/>
      <c r="E51" s="52"/>
      <c r="F51" s="53"/>
      <c r="G51" s="53"/>
      <c r="H51" s="52"/>
      <c r="I51" s="52"/>
      <c r="J51" s="54"/>
      <c r="K51" s="54"/>
      <c r="L51" s="55" t="str">
        <f t="shared" si="58"/>
        <v/>
      </c>
      <c r="M51" s="56" t="str">
        <f>IF(N51="","","(")</f>
        <v/>
      </c>
      <c r="N51" s="57" t="str">
        <f>IF(D51="","",D51)</f>
        <v/>
      </c>
      <c r="O51" s="58" t="str">
        <f>IF(N51="","",",")</f>
        <v/>
      </c>
      <c r="P51" s="59" t="str">
        <f>IF(E51="","",E51)</f>
        <v/>
      </c>
      <c r="Q51" s="60" t="str">
        <f>IF(N51="","",",")</f>
        <v/>
      </c>
      <c r="R51" s="61" t="str">
        <f>IF(N51="","",15)</f>
        <v/>
      </c>
      <c r="S51" s="56" t="str">
        <f>IF(N51="","",")")</f>
        <v/>
      </c>
      <c r="T51" s="62" t="str">
        <f>IF(U51="","","(")</f>
        <v/>
      </c>
      <c r="U51" s="63" t="str">
        <f>IF(F51="","",F51)</f>
        <v/>
      </c>
      <c r="V51" s="64" t="str">
        <f>IF(U51="","",",")</f>
        <v/>
      </c>
      <c r="W51" s="65" t="str">
        <f>IF(G51="","",G51)</f>
        <v/>
      </c>
      <c r="X51" s="64" t="str">
        <f>IF(U51="","",",")</f>
        <v/>
      </c>
      <c r="Y51" s="64" t="str">
        <f>IF(U51="","",250)</f>
        <v/>
      </c>
      <c r="Z51" s="56" t="str">
        <f>IF(U51="","",")")</f>
        <v/>
      </c>
      <c r="AA51" s="66" t="str">
        <f>IF(AB51="","","(")</f>
        <v/>
      </c>
      <c r="AB51" s="57" t="str">
        <f>IF(H51="","",H51)</f>
        <v/>
      </c>
      <c r="AC51" s="67" t="str">
        <f>IF(AB51="","",",")</f>
        <v/>
      </c>
      <c r="AD51" s="59" t="str">
        <f>IF(I51="","",I51)</f>
        <v/>
      </c>
      <c r="AE51" s="68" t="str">
        <f>IF(AB51="","",",")</f>
        <v/>
      </c>
      <c r="AF51" s="61" t="str">
        <f>IF(AB51="","",350)</f>
        <v/>
      </c>
      <c r="AG51" s="61" t="str">
        <f>IF(AB51="","",")")</f>
        <v/>
      </c>
      <c r="AH51" s="69" t="str">
        <f>IF(AI51="","","(")</f>
        <v/>
      </c>
      <c r="AI51" s="70" t="str">
        <f>IF(J51="","",J51)</f>
        <v/>
      </c>
      <c r="AJ51" s="64" t="str">
        <f>IF(AI51="","",",")</f>
        <v/>
      </c>
      <c r="AK51" s="64" t="str">
        <f>IF(K51="","",K51)</f>
        <v/>
      </c>
      <c r="AL51" s="64" t="str">
        <f>IF(AI51="","",",")</f>
        <v/>
      </c>
      <c r="AM51" s="64" t="str">
        <f>IF(AI51="","",450)</f>
        <v/>
      </c>
      <c r="AN51" s="64" t="str">
        <f>IF(AI51="","",")")</f>
        <v/>
      </c>
    </row>
    <row r="52" spans="1:40" ht="24.5" thickTop="1" thickBot="1" x14ac:dyDescent="0.55000000000000004">
      <c r="C52" s="51"/>
      <c r="D52" s="52"/>
      <c r="E52" s="52"/>
      <c r="F52" s="53"/>
      <c r="G52" s="53"/>
      <c r="H52" s="52"/>
      <c r="I52" s="52"/>
      <c r="J52" s="54"/>
      <c r="K52" s="54"/>
      <c r="L52" s="55" t="str">
        <f t="shared" si="58"/>
        <v/>
      </c>
      <c r="M52" s="56" t="str">
        <f>IF(N52="","","(")</f>
        <v/>
      </c>
      <c r="N52" s="57" t="str">
        <f>IF(D52="","",D52)</f>
        <v/>
      </c>
      <c r="O52" s="58" t="str">
        <f>IF(N52="","",",")</f>
        <v/>
      </c>
      <c r="P52" s="59" t="str">
        <f>IF(E52="","",E52)</f>
        <v/>
      </c>
      <c r="Q52" s="60" t="str">
        <f>IF(N52="","",",")</f>
        <v/>
      </c>
      <c r="R52" s="61" t="str">
        <f>IF(N52="","",15)</f>
        <v/>
      </c>
      <c r="S52" s="56" t="str">
        <f>IF(N52="","",")")</f>
        <v/>
      </c>
      <c r="T52" s="62" t="str">
        <f>IF(U52="","","(")</f>
        <v/>
      </c>
      <c r="U52" s="63" t="str">
        <f>IF(F52="","",F52)</f>
        <v/>
      </c>
      <c r="V52" s="64" t="str">
        <f>IF(U52="","",",")</f>
        <v/>
      </c>
      <c r="W52" s="65" t="str">
        <f>IF(G52="","",G52)</f>
        <v/>
      </c>
      <c r="X52" s="64" t="str">
        <f>IF(U52="","",",")</f>
        <v/>
      </c>
      <c r="Y52" s="64" t="str">
        <f>IF(U52="","",250)</f>
        <v/>
      </c>
      <c r="Z52" s="56" t="str">
        <f>IF(U52="","",")")</f>
        <v/>
      </c>
      <c r="AA52" s="66" t="str">
        <f>IF(AB52="","","(")</f>
        <v/>
      </c>
      <c r="AB52" s="57" t="str">
        <f>IF(H52="","",H52)</f>
        <v/>
      </c>
      <c r="AC52" s="67" t="str">
        <f>IF(AB52="","",",")</f>
        <v/>
      </c>
      <c r="AD52" s="59" t="str">
        <f>IF(I52="","",I52)</f>
        <v/>
      </c>
      <c r="AE52" s="68" t="str">
        <f>IF(AB52="","",",")</f>
        <v/>
      </c>
      <c r="AF52" s="61" t="str">
        <f>IF(AB52="","",350)</f>
        <v/>
      </c>
      <c r="AG52" s="61" t="str">
        <f>IF(AB52="","",")")</f>
        <v/>
      </c>
      <c r="AH52" s="69" t="str">
        <f>IF(AI52="","","(")</f>
        <v/>
      </c>
      <c r="AI52" s="70" t="str">
        <f>IF(J52="","",J52)</f>
        <v/>
      </c>
      <c r="AJ52" s="64" t="str">
        <f>IF(AI52="","",",")</f>
        <v/>
      </c>
      <c r="AK52" s="64" t="str">
        <f>IF(K52="","",K52)</f>
        <v/>
      </c>
      <c r="AL52" s="64" t="str">
        <f>IF(AI52="","",",")</f>
        <v/>
      </c>
      <c r="AM52" s="64" t="str">
        <f>IF(AI52="","",450)</f>
        <v/>
      </c>
      <c r="AN52" s="64" t="str">
        <f>IF(AI52="","",")")</f>
        <v/>
      </c>
    </row>
    <row r="53" spans="1:40" ht="24.5" thickTop="1" thickBot="1" x14ac:dyDescent="0.55000000000000004">
      <c r="C53" s="51"/>
      <c r="D53" s="52"/>
      <c r="E53" s="52"/>
      <c r="F53" s="53"/>
      <c r="G53" s="53"/>
      <c r="H53" s="52"/>
      <c r="I53" s="52"/>
      <c r="J53" s="54"/>
      <c r="K53" s="54"/>
      <c r="L53" s="55" t="str">
        <f t="shared" si="58"/>
        <v/>
      </c>
      <c r="M53" s="56" t="str">
        <f>IF(N53="","","(")</f>
        <v/>
      </c>
      <c r="N53" s="57" t="str">
        <f>IF(D53="","",D53)</f>
        <v/>
      </c>
      <c r="O53" s="58" t="str">
        <f>IF(N53="","",",")</f>
        <v/>
      </c>
      <c r="P53" s="59" t="str">
        <f>IF(E53="","",E53)</f>
        <v/>
      </c>
      <c r="Q53" s="60" t="str">
        <f>IF(N53="","",",")</f>
        <v/>
      </c>
      <c r="R53" s="61" t="str">
        <f>IF(N53="","",15)</f>
        <v/>
      </c>
      <c r="S53" s="56" t="str">
        <f>IF(N53="","",")")</f>
        <v/>
      </c>
      <c r="T53" s="62" t="str">
        <f>IF(U53="","","(")</f>
        <v/>
      </c>
      <c r="U53" s="63" t="str">
        <f>IF(F53="","",F53)</f>
        <v/>
      </c>
      <c r="V53" s="64" t="str">
        <f>IF(U53="","",",")</f>
        <v/>
      </c>
      <c r="W53" s="65" t="str">
        <f>IF(G53="","",G53)</f>
        <v/>
      </c>
      <c r="X53" s="64" t="str">
        <f>IF(U53="","",",")</f>
        <v/>
      </c>
      <c r="Y53" s="64" t="str">
        <f>IF(U53="","",250)</f>
        <v/>
      </c>
      <c r="Z53" s="56" t="str">
        <f>IF(U53="","",")")</f>
        <v/>
      </c>
      <c r="AA53" s="66" t="str">
        <f>IF(AB53="","","(")</f>
        <v/>
      </c>
      <c r="AB53" s="57" t="str">
        <f>IF(H53="","",H53)</f>
        <v/>
      </c>
      <c r="AC53" s="67" t="str">
        <f>IF(AB53="","",",")</f>
        <v/>
      </c>
      <c r="AD53" s="59" t="str">
        <f>IF(I53="","",I53)</f>
        <v/>
      </c>
      <c r="AE53" s="68" t="str">
        <f>IF(AB53="","",",")</f>
        <v/>
      </c>
      <c r="AF53" s="61" t="str">
        <f>IF(AB53="","",350)</f>
        <v/>
      </c>
      <c r="AG53" s="61" t="str">
        <f>IF(AB53="","",")")</f>
        <v/>
      </c>
      <c r="AH53" s="69" t="str">
        <f>IF(AI53="","","(")</f>
        <v/>
      </c>
      <c r="AI53" s="70" t="str">
        <f>IF(J53="","",J53)</f>
        <v/>
      </c>
      <c r="AJ53" s="64" t="str">
        <f>IF(AI53="","",",")</f>
        <v/>
      </c>
      <c r="AK53" s="64" t="str">
        <f>IF(K53="","",K53)</f>
        <v/>
      </c>
      <c r="AL53" s="64" t="str">
        <f>IF(AI53="","",",")</f>
        <v/>
      </c>
      <c r="AM53" s="64" t="str">
        <f>IF(AI53="","",450)</f>
        <v/>
      </c>
      <c r="AN53" s="64" t="str">
        <f>IF(AI53="","",")")</f>
        <v/>
      </c>
    </row>
    <row r="54" spans="1:40" ht="24.5" thickTop="1" thickBot="1" x14ac:dyDescent="0.55000000000000004">
      <c r="C54" s="51"/>
      <c r="D54" s="52"/>
      <c r="E54" s="52"/>
      <c r="F54" s="53"/>
      <c r="G54" s="53"/>
      <c r="H54" s="52"/>
      <c r="I54" s="52"/>
      <c r="J54" s="54"/>
      <c r="K54" s="54"/>
      <c r="L54" s="55" t="str">
        <f t="shared" si="58"/>
        <v/>
      </c>
      <c r="M54" s="56" t="str">
        <f t="shared" si="1"/>
        <v/>
      </c>
      <c r="N54" s="57" t="str">
        <f t="shared" si="2"/>
        <v/>
      </c>
      <c r="O54" s="58" t="str">
        <f t="shared" si="3"/>
        <v/>
      </c>
      <c r="P54" s="59" t="str">
        <f t="shared" si="4"/>
        <v/>
      </c>
      <c r="Q54" s="60" t="str">
        <f t="shared" si="5"/>
        <v/>
      </c>
      <c r="R54" s="61" t="str">
        <f t="shared" si="6"/>
        <v/>
      </c>
      <c r="S54" s="56" t="str">
        <f t="shared" si="7"/>
        <v/>
      </c>
      <c r="T54" s="62" t="str">
        <f t="shared" si="8"/>
        <v/>
      </c>
      <c r="U54" s="63" t="str">
        <f t="shared" si="9"/>
        <v/>
      </c>
      <c r="V54" s="64" t="str">
        <f t="shared" si="10"/>
        <v/>
      </c>
      <c r="W54" s="65" t="str">
        <f t="shared" si="11"/>
        <v/>
      </c>
      <c r="X54" s="64" t="str">
        <f t="shared" si="12"/>
        <v/>
      </c>
      <c r="Y54" s="64" t="str">
        <f t="shared" si="13"/>
        <v/>
      </c>
      <c r="Z54" s="56" t="str">
        <f t="shared" si="14"/>
        <v/>
      </c>
      <c r="AA54" s="66" t="str">
        <f t="shared" si="15"/>
        <v/>
      </c>
      <c r="AB54" s="57" t="str">
        <f t="shared" si="16"/>
        <v/>
      </c>
      <c r="AC54" s="67" t="str">
        <f t="shared" si="17"/>
        <v/>
      </c>
      <c r="AD54" s="59" t="str">
        <f t="shared" si="18"/>
        <v/>
      </c>
      <c r="AE54" s="68" t="str">
        <f t="shared" si="19"/>
        <v/>
      </c>
      <c r="AF54" s="61" t="str">
        <f t="shared" si="20"/>
        <v/>
      </c>
      <c r="AG54" s="61" t="str">
        <f t="shared" si="21"/>
        <v/>
      </c>
      <c r="AH54" s="69" t="str">
        <f t="shared" si="22"/>
        <v/>
      </c>
      <c r="AI54" s="70" t="str">
        <f t="shared" si="23"/>
        <v/>
      </c>
      <c r="AJ54" s="64" t="str">
        <f t="shared" si="24"/>
        <v/>
      </c>
      <c r="AK54" s="64" t="str">
        <f t="shared" si="25"/>
        <v/>
      </c>
      <c r="AL54" s="64" t="str">
        <f t="shared" si="26"/>
        <v/>
      </c>
      <c r="AM54" s="64" t="str">
        <f t="shared" si="27"/>
        <v/>
      </c>
      <c r="AN54" s="64" t="str">
        <f t="shared" si="28"/>
        <v/>
      </c>
    </row>
    <row r="55" spans="1:40" ht="24.5" thickTop="1" thickBot="1" x14ac:dyDescent="0.55000000000000004">
      <c r="C55" s="51"/>
      <c r="D55" s="52"/>
      <c r="E55" s="52"/>
      <c r="F55" s="53"/>
      <c r="G55" s="53"/>
      <c r="H55" s="52"/>
      <c r="I55" s="52"/>
      <c r="J55" s="54"/>
      <c r="K55" s="54"/>
      <c r="L55" s="55" t="str">
        <f t="shared" si="58"/>
        <v/>
      </c>
      <c r="M55" s="56" t="str">
        <f t="shared" si="1"/>
        <v/>
      </c>
      <c r="N55" s="57" t="str">
        <f t="shared" si="2"/>
        <v/>
      </c>
      <c r="O55" s="58" t="str">
        <f t="shared" si="3"/>
        <v/>
      </c>
      <c r="P55" s="59" t="str">
        <f t="shared" si="4"/>
        <v/>
      </c>
      <c r="Q55" s="60" t="str">
        <f t="shared" si="5"/>
        <v/>
      </c>
      <c r="R55" s="61" t="str">
        <f t="shared" si="6"/>
        <v/>
      </c>
      <c r="S55" s="56" t="str">
        <f t="shared" si="7"/>
        <v/>
      </c>
      <c r="T55" s="62" t="str">
        <f t="shared" si="8"/>
        <v/>
      </c>
      <c r="U55" s="63" t="str">
        <f t="shared" si="9"/>
        <v/>
      </c>
      <c r="V55" s="64" t="str">
        <f t="shared" si="10"/>
        <v/>
      </c>
      <c r="W55" s="65" t="str">
        <f t="shared" si="11"/>
        <v/>
      </c>
      <c r="X55" s="64" t="str">
        <f t="shared" si="12"/>
        <v/>
      </c>
      <c r="Y55" s="64" t="str">
        <f t="shared" si="13"/>
        <v/>
      </c>
      <c r="Z55" s="56" t="str">
        <f t="shared" si="14"/>
        <v/>
      </c>
      <c r="AA55" s="66" t="str">
        <f t="shared" si="15"/>
        <v/>
      </c>
      <c r="AB55" s="57" t="str">
        <f t="shared" si="16"/>
        <v/>
      </c>
      <c r="AC55" s="67" t="str">
        <f t="shared" si="17"/>
        <v/>
      </c>
      <c r="AD55" s="59" t="str">
        <f t="shared" si="18"/>
        <v/>
      </c>
      <c r="AE55" s="68" t="str">
        <f t="shared" si="19"/>
        <v/>
      </c>
      <c r="AF55" s="61" t="str">
        <f t="shared" si="20"/>
        <v/>
      </c>
      <c r="AG55" s="61" t="str">
        <f t="shared" si="21"/>
        <v/>
      </c>
      <c r="AH55" s="69" t="str">
        <f t="shared" si="22"/>
        <v/>
      </c>
      <c r="AI55" s="70" t="str">
        <f t="shared" si="23"/>
        <v/>
      </c>
      <c r="AJ55" s="64" t="str">
        <f t="shared" si="24"/>
        <v/>
      </c>
      <c r="AK55" s="64" t="str">
        <f t="shared" si="25"/>
        <v/>
      </c>
      <c r="AL55" s="64" t="str">
        <f t="shared" si="26"/>
        <v/>
      </c>
      <c r="AM55" s="64" t="str">
        <f t="shared" si="27"/>
        <v/>
      </c>
      <c r="AN55" s="64" t="str">
        <f t="shared" si="28"/>
        <v/>
      </c>
    </row>
    <row r="56" spans="1:40" ht="24.5" thickTop="1" thickBot="1" x14ac:dyDescent="0.55000000000000004">
      <c r="C56" s="51"/>
      <c r="D56" s="52"/>
      <c r="E56" s="52"/>
      <c r="F56" s="53"/>
      <c r="G56" s="53"/>
      <c r="H56" s="52"/>
      <c r="I56" s="52"/>
      <c r="J56" s="54"/>
      <c r="K56" s="54"/>
      <c r="L56" s="55" t="str">
        <f t="shared" si="58"/>
        <v/>
      </c>
      <c r="M56" s="56" t="str">
        <f t="shared" si="1"/>
        <v/>
      </c>
      <c r="N56" s="57" t="str">
        <f t="shared" si="2"/>
        <v/>
      </c>
      <c r="O56" s="58" t="str">
        <f t="shared" si="3"/>
        <v/>
      </c>
      <c r="P56" s="59" t="str">
        <f t="shared" si="4"/>
        <v/>
      </c>
      <c r="Q56" s="60" t="str">
        <f t="shared" si="5"/>
        <v/>
      </c>
      <c r="R56" s="61" t="str">
        <f t="shared" si="6"/>
        <v/>
      </c>
      <c r="S56" s="56" t="str">
        <f t="shared" si="7"/>
        <v/>
      </c>
      <c r="T56" s="62" t="str">
        <f t="shared" si="8"/>
        <v/>
      </c>
      <c r="U56" s="63" t="str">
        <f t="shared" si="9"/>
        <v/>
      </c>
      <c r="V56" s="64" t="str">
        <f t="shared" si="10"/>
        <v/>
      </c>
      <c r="W56" s="65" t="str">
        <f t="shared" si="11"/>
        <v/>
      </c>
      <c r="X56" s="64" t="str">
        <f t="shared" si="12"/>
        <v/>
      </c>
      <c r="Y56" s="64" t="str">
        <f t="shared" si="13"/>
        <v/>
      </c>
      <c r="Z56" s="56" t="str">
        <f t="shared" si="14"/>
        <v/>
      </c>
      <c r="AA56" s="66" t="str">
        <f t="shared" si="15"/>
        <v/>
      </c>
      <c r="AB56" s="57" t="str">
        <f t="shared" si="16"/>
        <v/>
      </c>
      <c r="AC56" s="67" t="str">
        <f t="shared" si="17"/>
        <v/>
      </c>
      <c r="AD56" s="59" t="str">
        <f t="shared" si="18"/>
        <v/>
      </c>
      <c r="AE56" s="68" t="str">
        <f t="shared" si="19"/>
        <v/>
      </c>
      <c r="AF56" s="61" t="str">
        <f t="shared" si="20"/>
        <v/>
      </c>
      <c r="AG56" s="61" t="str">
        <f t="shared" si="21"/>
        <v/>
      </c>
      <c r="AH56" s="69" t="str">
        <f t="shared" si="22"/>
        <v/>
      </c>
      <c r="AI56" s="70" t="str">
        <f t="shared" si="23"/>
        <v/>
      </c>
      <c r="AJ56" s="64" t="str">
        <f t="shared" si="24"/>
        <v/>
      </c>
      <c r="AK56" s="64" t="str">
        <f t="shared" si="25"/>
        <v/>
      </c>
      <c r="AL56" s="64" t="str">
        <f t="shared" si="26"/>
        <v/>
      </c>
      <c r="AM56" s="64" t="str">
        <f t="shared" si="27"/>
        <v/>
      </c>
      <c r="AN56" s="64" t="str">
        <f t="shared" si="28"/>
        <v/>
      </c>
    </row>
    <row r="57" spans="1:40" ht="24.5" thickTop="1" thickBot="1" x14ac:dyDescent="0.55000000000000004">
      <c r="C57" s="51"/>
      <c r="D57" s="52"/>
      <c r="E57" s="52"/>
      <c r="F57" s="53"/>
      <c r="G57" s="53"/>
      <c r="H57" s="52"/>
      <c r="I57" s="52"/>
      <c r="J57" s="54"/>
      <c r="K57" s="54"/>
      <c r="L57" s="55" t="str">
        <f t="shared" si="58"/>
        <v/>
      </c>
      <c r="M57" s="56" t="str">
        <f t="shared" si="1"/>
        <v/>
      </c>
      <c r="N57" s="57" t="str">
        <f t="shared" si="2"/>
        <v/>
      </c>
      <c r="O57" s="58" t="str">
        <f t="shared" si="3"/>
        <v/>
      </c>
      <c r="P57" s="59" t="str">
        <f t="shared" si="4"/>
        <v/>
      </c>
      <c r="Q57" s="60" t="str">
        <f t="shared" si="5"/>
        <v/>
      </c>
      <c r="R57" s="61" t="str">
        <f t="shared" si="6"/>
        <v/>
      </c>
      <c r="S57" s="56" t="str">
        <f t="shared" si="7"/>
        <v/>
      </c>
      <c r="T57" s="62" t="str">
        <f t="shared" si="8"/>
        <v/>
      </c>
      <c r="U57" s="63" t="str">
        <f t="shared" si="9"/>
        <v/>
      </c>
      <c r="V57" s="64" t="str">
        <f t="shared" si="10"/>
        <v/>
      </c>
      <c r="W57" s="65" t="str">
        <f t="shared" si="11"/>
        <v/>
      </c>
      <c r="X57" s="64" t="str">
        <f t="shared" si="12"/>
        <v/>
      </c>
      <c r="Y57" s="64" t="str">
        <f t="shared" si="13"/>
        <v/>
      </c>
      <c r="Z57" s="56" t="str">
        <f t="shared" si="14"/>
        <v/>
      </c>
      <c r="AA57" s="66" t="str">
        <f t="shared" si="15"/>
        <v/>
      </c>
      <c r="AB57" s="57" t="str">
        <f t="shared" si="16"/>
        <v/>
      </c>
      <c r="AC57" s="67" t="str">
        <f t="shared" si="17"/>
        <v/>
      </c>
      <c r="AD57" s="59" t="str">
        <f t="shared" si="18"/>
        <v/>
      </c>
      <c r="AE57" s="68" t="str">
        <f t="shared" si="19"/>
        <v/>
      </c>
      <c r="AF57" s="61" t="str">
        <f t="shared" si="20"/>
        <v/>
      </c>
      <c r="AG57" s="61" t="str">
        <f t="shared" si="21"/>
        <v/>
      </c>
      <c r="AH57" s="69" t="str">
        <f t="shared" si="22"/>
        <v/>
      </c>
      <c r="AI57" s="70" t="str">
        <f t="shared" si="23"/>
        <v/>
      </c>
      <c r="AJ57" s="64" t="str">
        <f t="shared" si="24"/>
        <v/>
      </c>
      <c r="AK57" s="64" t="str">
        <f t="shared" si="25"/>
        <v/>
      </c>
      <c r="AL57" s="64" t="str">
        <f t="shared" si="26"/>
        <v/>
      </c>
      <c r="AM57" s="64" t="str">
        <f t="shared" si="27"/>
        <v/>
      </c>
      <c r="AN57" s="64" t="str">
        <f t="shared" si="28"/>
        <v/>
      </c>
    </row>
    <row r="58" spans="1:40" ht="24.5" thickTop="1" thickBot="1" x14ac:dyDescent="0.55000000000000004">
      <c r="C58" s="51"/>
      <c r="D58" s="52"/>
      <c r="E58" s="52"/>
      <c r="F58" s="53"/>
      <c r="G58" s="53"/>
      <c r="H58" s="52"/>
      <c r="I58" s="52"/>
      <c r="J58" s="54"/>
      <c r="K58" s="54"/>
      <c r="L58" s="55" t="str">
        <f t="shared" si="58"/>
        <v/>
      </c>
      <c r="M58" s="56" t="str">
        <f t="shared" si="1"/>
        <v/>
      </c>
      <c r="N58" s="57" t="str">
        <f t="shared" si="2"/>
        <v/>
      </c>
      <c r="O58" s="58" t="str">
        <f t="shared" si="3"/>
        <v/>
      </c>
      <c r="P58" s="59" t="str">
        <f t="shared" si="4"/>
        <v/>
      </c>
      <c r="Q58" s="60" t="str">
        <f t="shared" si="5"/>
        <v/>
      </c>
      <c r="R58" s="61" t="str">
        <f t="shared" si="6"/>
        <v/>
      </c>
      <c r="S58" s="56" t="str">
        <f t="shared" si="7"/>
        <v/>
      </c>
      <c r="T58" s="62" t="str">
        <f t="shared" si="8"/>
        <v/>
      </c>
      <c r="U58" s="63" t="str">
        <f t="shared" si="9"/>
        <v/>
      </c>
      <c r="V58" s="64" t="str">
        <f t="shared" si="10"/>
        <v/>
      </c>
      <c r="W58" s="65" t="str">
        <f t="shared" si="11"/>
        <v/>
      </c>
      <c r="X58" s="64" t="str">
        <f t="shared" si="12"/>
        <v/>
      </c>
      <c r="Y58" s="64" t="str">
        <f t="shared" si="13"/>
        <v/>
      </c>
      <c r="Z58" s="56" t="str">
        <f t="shared" si="14"/>
        <v/>
      </c>
      <c r="AA58" s="66" t="str">
        <f t="shared" si="15"/>
        <v/>
      </c>
      <c r="AB58" s="57" t="str">
        <f t="shared" si="16"/>
        <v/>
      </c>
      <c r="AC58" s="67" t="str">
        <f t="shared" si="17"/>
        <v/>
      </c>
      <c r="AD58" s="59" t="str">
        <f t="shared" si="18"/>
        <v/>
      </c>
      <c r="AE58" s="68" t="str">
        <f t="shared" si="19"/>
        <v/>
      </c>
      <c r="AF58" s="61" t="str">
        <f t="shared" si="20"/>
        <v/>
      </c>
      <c r="AG58" s="61" t="str">
        <f t="shared" si="21"/>
        <v/>
      </c>
      <c r="AH58" s="69" t="str">
        <f t="shared" si="22"/>
        <v/>
      </c>
      <c r="AI58" s="70" t="str">
        <f t="shared" si="23"/>
        <v/>
      </c>
      <c r="AJ58" s="64" t="str">
        <f t="shared" si="24"/>
        <v/>
      </c>
      <c r="AK58" s="64" t="str">
        <f t="shared" si="25"/>
        <v/>
      </c>
      <c r="AL58" s="64" t="str">
        <f t="shared" si="26"/>
        <v/>
      </c>
      <c r="AM58" s="64" t="str">
        <f t="shared" si="27"/>
        <v/>
      </c>
      <c r="AN58" s="64" t="str">
        <f t="shared" si="28"/>
        <v/>
      </c>
    </row>
    <row r="59" spans="1:40" ht="24.5" thickTop="1" thickBot="1" x14ac:dyDescent="0.55000000000000004">
      <c r="C59" s="51"/>
      <c r="D59" s="52"/>
      <c r="E59" s="52"/>
      <c r="F59" s="71"/>
      <c r="G59" s="53"/>
      <c r="H59" s="52"/>
      <c r="I59" s="52"/>
      <c r="J59" s="72"/>
      <c r="K59" s="54"/>
      <c r="L59" s="55" t="str">
        <f t="shared" si="58"/>
        <v/>
      </c>
      <c r="M59" s="56" t="str">
        <f>IF(N59="","","(")</f>
        <v/>
      </c>
      <c r="N59" s="57" t="str">
        <f t="shared" si="2"/>
        <v/>
      </c>
      <c r="O59" s="58" t="str">
        <f>IF(N59="","",",")</f>
        <v/>
      </c>
      <c r="P59" s="59" t="str">
        <f t="shared" si="4"/>
        <v/>
      </c>
      <c r="Q59" s="60" t="str">
        <f>IF(N59="","",",")</f>
        <v/>
      </c>
      <c r="R59" s="61" t="str">
        <f>IF(N59="","",15)</f>
        <v/>
      </c>
      <c r="S59" s="56" t="str">
        <f>IF(N59="","",")")</f>
        <v/>
      </c>
      <c r="T59" s="62" t="str">
        <f>IF(U59="","","(")</f>
        <v/>
      </c>
      <c r="U59" s="63" t="str">
        <f t="shared" si="9"/>
        <v/>
      </c>
      <c r="V59" s="64" t="str">
        <f>IF(U59="","",",")</f>
        <v/>
      </c>
      <c r="W59" s="65" t="str">
        <f t="shared" si="11"/>
        <v/>
      </c>
      <c r="X59" s="64" t="str">
        <f>IF(U59="","",",")</f>
        <v/>
      </c>
      <c r="Y59" s="64" t="str">
        <f>IF(U59="","",250)</f>
        <v/>
      </c>
      <c r="Z59" s="56" t="str">
        <f>IF(U59="","",")")</f>
        <v/>
      </c>
      <c r="AA59" s="66" t="str">
        <f>IF(AB59="","","(")</f>
        <v/>
      </c>
      <c r="AB59" s="57" t="str">
        <f t="shared" si="16"/>
        <v/>
      </c>
      <c r="AC59" s="67" t="str">
        <f>IF(AB59="","",",")</f>
        <v/>
      </c>
      <c r="AD59" s="59" t="str">
        <f>IF(I59="","",I59)</f>
        <v/>
      </c>
      <c r="AE59" s="68" t="str">
        <f>IF(AB59="","",",")</f>
        <v/>
      </c>
      <c r="AF59" s="61" t="str">
        <f>IF(AB59="","",350)</f>
        <v/>
      </c>
      <c r="AG59" s="61" t="str">
        <f>IF(AB59="","",")")</f>
        <v/>
      </c>
      <c r="AH59" s="69" t="str">
        <f>IF(AI59="","","(")</f>
        <v/>
      </c>
      <c r="AI59" s="70" t="str">
        <f t="shared" si="23"/>
        <v/>
      </c>
      <c r="AJ59" s="64" t="str">
        <f>IF(AI59="","",",")</f>
        <v/>
      </c>
      <c r="AK59" s="64" t="str">
        <f>IF(K59="","",K59)</f>
        <v/>
      </c>
      <c r="AL59" s="64" t="str">
        <f>IF(AI59="","",",")</f>
        <v/>
      </c>
      <c r="AM59" s="64" t="str">
        <f>IF(AI59="","",450)</f>
        <v/>
      </c>
      <c r="AN59" s="64" t="str">
        <f>IF(AI59="","",")")</f>
        <v/>
      </c>
    </row>
    <row r="60" spans="1:40" ht="26.5" thickTop="1" thickBot="1" x14ac:dyDescent="0.55000000000000004">
      <c r="C60" s="73"/>
      <c r="D60" s="74"/>
      <c r="E60" s="74"/>
      <c r="F60" s="74"/>
      <c r="G60" s="74"/>
      <c r="H60" s="74"/>
      <c r="I60" s="74"/>
      <c r="J60" s="74"/>
      <c r="K60" s="74"/>
      <c r="L60" s="75" t="s">
        <v>997</v>
      </c>
      <c r="M60" s="56"/>
      <c r="N60" s="57"/>
      <c r="O60" s="58"/>
      <c r="P60" s="59"/>
      <c r="Q60" s="60"/>
      <c r="R60" s="61"/>
      <c r="S60" s="56"/>
      <c r="T60" s="62"/>
      <c r="U60" s="63"/>
      <c r="V60" s="64"/>
      <c r="W60" s="65"/>
      <c r="X60" s="64"/>
      <c r="Y60" s="64"/>
      <c r="Z60" s="56"/>
      <c r="AA60" s="66"/>
      <c r="AB60" s="57"/>
      <c r="AC60" s="67"/>
      <c r="AD60" s="59"/>
      <c r="AE60" s="68"/>
      <c r="AF60" s="61"/>
      <c r="AG60" s="61"/>
      <c r="AH60" s="69"/>
      <c r="AI60" s="70"/>
      <c r="AJ60" s="64"/>
      <c r="AK60" s="64"/>
      <c r="AL60" s="64"/>
      <c r="AM60" s="64"/>
      <c r="AN60" s="64"/>
    </row>
    <row r="61" spans="1:40" ht="36.5" thickTop="1" thickBot="1" x14ac:dyDescent="0.55000000000000004">
      <c r="A61" s="76"/>
      <c r="B61" s="76"/>
      <c r="C61" s="76"/>
      <c r="D61" s="77"/>
      <c r="E61" s="77"/>
      <c r="F61" s="77"/>
      <c r="G61" s="77"/>
      <c r="H61" s="77"/>
      <c r="I61" s="77"/>
      <c r="J61" s="77"/>
      <c r="K61" s="77"/>
      <c r="L61" s="50" t="s">
        <v>998</v>
      </c>
      <c r="M61" s="56" t="str">
        <f t="shared" ref="M61:M80" si="59">IF(N61="","","(")</f>
        <v/>
      </c>
      <c r="N61" s="57" t="str">
        <f t="shared" si="2"/>
        <v/>
      </c>
      <c r="O61" s="58" t="str">
        <f t="shared" ref="O61:O80" si="60">IF(N61="","",",")</f>
        <v/>
      </c>
      <c r="P61" s="59" t="str">
        <f t="shared" si="4"/>
        <v/>
      </c>
      <c r="Q61" s="60" t="str">
        <f t="shared" ref="Q61:Q80" si="61">IF(N61="","",",")</f>
        <v/>
      </c>
      <c r="R61" s="61" t="str">
        <f t="shared" ref="R61:R80" si="62">IF(N61="","",15)</f>
        <v/>
      </c>
      <c r="S61" s="56" t="str">
        <f t="shared" ref="S61:S80" si="63">IF(N61="","",")")</f>
        <v/>
      </c>
      <c r="T61" s="62" t="str">
        <f t="shared" ref="T61:T80" si="64">IF(U61="","","(")</f>
        <v/>
      </c>
      <c r="U61" s="63" t="str">
        <f t="shared" si="9"/>
        <v/>
      </c>
      <c r="V61" s="64" t="str">
        <f t="shared" ref="V61:V80" si="65">IF(U61="","",",")</f>
        <v/>
      </c>
      <c r="W61" s="65" t="str">
        <f t="shared" si="11"/>
        <v/>
      </c>
      <c r="X61" s="64" t="str">
        <f t="shared" ref="X61:X80" si="66">IF(U61="","",",")</f>
        <v/>
      </c>
      <c r="Y61" s="64" t="str">
        <f t="shared" ref="Y61:Y80" si="67">IF(U61="","",250)</f>
        <v/>
      </c>
      <c r="Z61" s="56" t="str">
        <f t="shared" ref="Z61:Z80" si="68">IF(U61="","",")")</f>
        <v/>
      </c>
      <c r="AA61" s="66" t="str">
        <f t="shared" ref="AA61:AA80" si="69">IF(AB61="","","(")</f>
        <v/>
      </c>
      <c r="AB61" s="57" t="str">
        <f t="shared" si="16"/>
        <v/>
      </c>
      <c r="AC61" s="67" t="str">
        <f t="shared" ref="AC61:AC80" si="70">IF(AB61="","",",")</f>
        <v/>
      </c>
      <c r="AD61" s="59" t="str">
        <f t="shared" ref="AD61:AD101" si="71">IF(I61="","",I61)</f>
        <v/>
      </c>
      <c r="AE61" s="68" t="str">
        <f t="shared" ref="AE61:AE80" si="72">IF(AB61="","",",")</f>
        <v/>
      </c>
      <c r="AF61" s="61" t="str">
        <f t="shared" ref="AF61:AF80" si="73">IF(AB61="","",350)</f>
        <v/>
      </c>
      <c r="AG61" s="61" t="str">
        <f t="shared" ref="AG61:AG80" si="74">IF(AB61="","",")")</f>
        <v/>
      </c>
      <c r="AH61" s="69" t="str">
        <f t="shared" ref="AH61:AH80" si="75">IF(AI61="","","(")</f>
        <v/>
      </c>
      <c r="AI61" s="70" t="str">
        <f t="shared" si="23"/>
        <v/>
      </c>
      <c r="AJ61" s="64" t="str">
        <f t="shared" ref="AJ61:AJ80" si="76">IF(AI61="","",",")</f>
        <v/>
      </c>
      <c r="AK61" s="64" t="str">
        <f t="shared" ref="AK61:AK101" si="77">IF(K61="","",K61)</f>
        <v/>
      </c>
      <c r="AL61" s="64" t="str">
        <f t="shared" ref="AL61:AL80" si="78">IF(AI61="","",",")</f>
        <v/>
      </c>
      <c r="AM61" s="64" t="str">
        <f t="shared" ref="AM61:AM80" si="79">IF(AI61="","",450)</f>
        <v/>
      </c>
      <c r="AN61" s="64" t="str">
        <f t="shared" ref="AN61:AN80" si="80">IF(AI61="","",")")</f>
        <v/>
      </c>
    </row>
    <row r="62" spans="1:40" ht="24.5" thickTop="1" thickBot="1" x14ac:dyDescent="0.55000000000000004">
      <c r="C62" s="51"/>
      <c r="D62" s="52"/>
      <c r="E62" s="52"/>
      <c r="F62" s="53"/>
      <c r="G62" s="53"/>
      <c r="H62" s="52"/>
      <c r="I62" s="52"/>
      <c r="J62" s="54"/>
      <c r="K62" s="54"/>
      <c r="L62" s="55" t="str">
        <f t="shared" ref="L62:L79" si="81">IF(C62="","",_xlfn.CONCAT("            { line: ","""",C62,", ",M62:AN62,""", sC: ","""",B62,"""},"))</f>
        <v/>
      </c>
      <c r="M62" s="56" t="str">
        <f t="shared" si="59"/>
        <v/>
      </c>
      <c r="N62" s="57" t="str">
        <f t="shared" si="2"/>
        <v/>
      </c>
      <c r="O62" s="58" t="str">
        <f t="shared" si="60"/>
        <v/>
      </c>
      <c r="P62" s="59" t="str">
        <f t="shared" si="4"/>
        <v/>
      </c>
      <c r="Q62" s="60" t="str">
        <f t="shared" si="61"/>
        <v/>
      </c>
      <c r="R62" s="61" t="str">
        <f t="shared" si="62"/>
        <v/>
      </c>
      <c r="S62" s="56" t="str">
        <f t="shared" si="63"/>
        <v/>
      </c>
      <c r="T62" s="62" t="str">
        <f t="shared" si="64"/>
        <v/>
      </c>
      <c r="U62" s="63" t="str">
        <f t="shared" si="9"/>
        <v/>
      </c>
      <c r="V62" s="64" t="str">
        <f t="shared" si="65"/>
        <v/>
      </c>
      <c r="W62" s="65" t="str">
        <f t="shared" si="11"/>
        <v/>
      </c>
      <c r="X62" s="64" t="str">
        <f t="shared" si="66"/>
        <v/>
      </c>
      <c r="Y62" s="64" t="str">
        <f t="shared" si="67"/>
        <v/>
      </c>
      <c r="Z62" s="56" t="str">
        <f t="shared" si="68"/>
        <v/>
      </c>
      <c r="AA62" s="66" t="str">
        <f t="shared" si="69"/>
        <v/>
      </c>
      <c r="AB62" s="57" t="str">
        <f t="shared" si="16"/>
        <v/>
      </c>
      <c r="AC62" s="67" t="str">
        <f t="shared" si="70"/>
        <v/>
      </c>
      <c r="AD62" s="59" t="str">
        <f t="shared" si="71"/>
        <v/>
      </c>
      <c r="AE62" s="68" t="str">
        <f t="shared" si="72"/>
        <v/>
      </c>
      <c r="AF62" s="61" t="str">
        <f t="shared" si="73"/>
        <v/>
      </c>
      <c r="AG62" s="61" t="str">
        <f t="shared" si="74"/>
        <v/>
      </c>
      <c r="AH62" s="69" t="str">
        <f t="shared" si="75"/>
        <v/>
      </c>
      <c r="AI62" s="70" t="str">
        <f t="shared" si="23"/>
        <v/>
      </c>
      <c r="AJ62" s="64" t="str">
        <f t="shared" si="76"/>
        <v/>
      </c>
      <c r="AK62" s="64" t="str">
        <f t="shared" si="77"/>
        <v/>
      </c>
      <c r="AL62" s="64" t="str">
        <f t="shared" si="78"/>
        <v/>
      </c>
      <c r="AM62" s="64" t="str">
        <f t="shared" si="79"/>
        <v/>
      </c>
      <c r="AN62" s="64" t="str">
        <f t="shared" si="80"/>
        <v/>
      </c>
    </row>
    <row r="63" spans="1:40" ht="24.5" thickTop="1" thickBot="1" x14ac:dyDescent="0.55000000000000004">
      <c r="C63" s="51"/>
      <c r="D63" s="52"/>
      <c r="E63" s="52"/>
      <c r="F63" s="53"/>
      <c r="G63" s="53"/>
      <c r="H63" s="52"/>
      <c r="I63" s="52"/>
      <c r="J63" s="54"/>
      <c r="K63" s="54"/>
      <c r="L63" s="55" t="str">
        <f t="shared" si="81"/>
        <v/>
      </c>
      <c r="M63" s="56" t="str">
        <f t="shared" si="59"/>
        <v/>
      </c>
      <c r="N63" s="57" t="str">
        <f t="shared" si="2"/>
        <v/>
      </c>
      <c r="O63" s="58" t="str">
        <f t="shared" si="60"/>
        <v/>
      </c>
      <c r="P63" s="59" t="str">
        <f t="shared" si="4"/>
        <v/>
      </c>
      <c r="Q63" s="60" t="str">
        <f t="shared" si="61"/>
        <v/>
      </c>
      <c r="R63" s="61" t="str">
        <f t="shared" si="62"/>
        <v/>
      </c>
      <c r="S63" s="56" t="str">
        <f t="shared" si="63"/>
        <v/>
      </c>
      <c r="T63" s="62" t="str">
        <f t="shared" si="64"/>
        <v/>
      </c>
      <c r="U63" s="63" t="str">
        <f t="shared" si="9"/>
        <v/>
      </c>
      <c r="V63" s="64" t="str">
        <f t="shared" si="65"/>
        <v/>
      </c>
      <c r="W63" s="65" t="str">
        <f t="shared" si="11"/>
        <v/>
      </c>
      <c r="X63" s="64" t="str">
        <f t="shared" si="66"/>
        <v/>
      </c>
      <c r="Y63" s="64" t="str">
        <f t="shared" si="67"/>
        <v/>
      </c>
      <c r="Z63" s="56" t="str">
        <f t="shared" si="68"/>
        <v/>
      </c>
      <c r="AA63" s="66" t="str">
        <f t="shared" si="69"/>
        <v/>
      </c>
      <c r="AB63" s="57" t="str">
        <f t="shared" si="16"/>
        <v/>
      </c>
      <c r="AC63" s="67" t="str">
        <f t="shared" si="70"/>
        <v/>
      </c>
      <c r="AD63" s="59" t="str">
        <f t="shared" si="71"/>
        <v/>
      </c>
      <c r="AE63" s="68" t="str">
        <f t="shared" si="72"/>
        <v/>
      </c>
      <c r="AF63" s="61" t="str">
        <f t="shared" si="73"/>
        <v/>
      </c>
      <c r="AG63" s="61" t="str">
        <f t="shared" si="74"/>
        <v/>
      </c>
      <c r="AH63" s="69" t="str">
        <f t="shared" si="75"/>
        <v/>
      </c>
      <c r="AI63" s="70" t="str">
        <f t="shared" si="23"/>
        <v/>
      </c>
      <c r="AJ63" s="64" t="str">
        <f t="shared" si="76"/>
        <v/>
      </c>
      <c r="AK63" s="64" t="str">
        <f t="shared" si="77"/>
        <v/>
      </c>
      <c r="AL63" s="64" t="str">
        <f t="shared" si="78"/>
        <v/>
      </c>
      <c r="AM63" s="64" t="str">
        <f t="shared" si="79"/>
        <v/>
      </c>
      <c r="AN63" s="64" t="str">
        <f t="shared" si="80"/>
        <v/>
      </c>
    </row>
    <row r="64" spans="1:40" ht="24.5" thickTop="1" thickBot="1" x14ac:dyDescent="0.55000000000000004">
      <c r="C64" s="51"/>
      <c r="D64" s="52"/>
      <c r="E64" s="52"/>
      <c r="F64" s="53"/>
      <c r="G64" s="53"/>
      <c r="H64" s="52"/>
      <c r="I64" s="52"/>
      <c r="J64" s="54"/>
      <c r="K64" s="54"/>
      <c r="L64" s="55" t="str">
        <f t="shared" si="81"/>
        <v/>
      </c>
      <c r="M64" s="56" t="str">
        <f t="shared" si="59"/>
        <v/>
      </c>
      <c r="N64" s="57" t="str">
        <f t="shared" si="2"/>
        <v/>
      </c>
      <c r="O64" s="58" t="str">
        <f t="shared" si="60"/>
        <v/>
      </c>
      <c r="P64" s="59" t="str">
        <f t="shared" si="4"/>
        <v/>
      </c>
      <c r="Q64" s="60" t="str">
        <f t="shared" si="61"/>
        <v/>
      </c>
      <c r="R64" s="61" t="str">
        <f t="shared" si="62"/>
        <v/>
      </c>
      <c r="S64" s="56" t="str">
        <f t="shared" si="63"/>
        <v/>
      </c>
      <c r="T64" s="62" t="str">
        <f t="shared" si="64"/>
        <v/>
      </c>
      <c r="U64" s="63" t="str">
        <f t="shared" si="9"/>
        <v/>
      </c>
      <c r="V64" s="64" t="str">
        <f t="shared" si="65"/>
        <v/>
      </c>
      <c r="W64" s="65" t="str">
        <f t="shared" si="11"/>
        <v/>
      </c>
      <c r="X64" s="64" t="str">
        <f t="shared" si="66"/>
        <v/>
      </c>
      <c r="Y64" s="64" t="str">
        <f t="shared" si="67"/>
        <v/>
      </c>
      <c r="Z64" s="56" t="str">
        <f t="shared" si="68"/>
        <v/>
      </c>
      <c r="AA64" s="66" t="str">
        <f t="shared" si="69"/>
        <v/>
      </c>
      <c r="AB64" s="57" t="str">
        <f t="shared" si="16"/>
        <v/>
      </c>
      <c r="AC64" s="67" t="str">
        <f t="shared" si="70"/>
        <v/>
      </c>
      <c r="AD64" s="59" t="str">
        <f t="shared" si="71"/>
        <v/>
      </c>
      <c r="AE64" s="68" t="str">
        <f t="shared" si="72"/>
        <v/>
      </c>
      <c r="AF64" s="61" t="str">
        <f t="shared" si="73"/>
        <v/>
      </c>
      <c r="AG64" s="61" t="str">
        <f t="shared" si="74"/>
        <v/>
      </c>
      <c r="AH64" s="69" t="str">
        <f t="shared" si="75"/>
        <v/>
      </c>
      <c r="AI64" s="70" t="str">
        <f t="shared" si="23"/>
        <v/>
      </c>
      <c r="AJ64" s="64" t="str">
        <f t="shared" si="76"/>
        <v/>
      </c>
      <c r="AK64" s="64" t="str">
        <f t="shared" si="77"/>
        <v/>
      </c>
      <c r="AL64" s="64" t="str">
        <f t="shared" si="78"/>
        <v/>
      </c>
      <c r="AM64" s="64" t="str">
        <f t="shared" si="79"/>
        <v/>
      </c>
      <c r="AN64" s="64" t="str">
        <f t="shared" si="80"/>
        <v/>
      </c>
    </row>
    <row r="65" spans="3:40" ht="24.5" thickTop="1" thickBot="1" x14ac:dyDescent="0.55000000000000004">
      <c r="C65" s="51"/>
      <c r="D65" s="52"/>
      <c r="E65" s="52"/>
      <c r="F65" s="53"/>
      <c r="G65" s="53"/>
      <c r="H65" s="52"/>
      <c r="I65" s="52"/>
      <c r="J65" s="54"/>
      <c r="K65" s="54"/>
      <c r="L65" s="55" t="str">
        <f t="shared" si="81"/>
        <v/>
      </c>
      <c r="M65" s="56" t="str">
        <f t="shared" si="59"/>
        <v/>
      </c>
      <c r="N65" s="57" t="str">
        <f t="shared" si="2"/>
        <v/>
      </c>
      <c r="O65" s="58" t="str">
        <f t="shared" si="60"/>
        <v/>
      </c>
      <c r="P65" s="59" t="str">
        <f t="shared" si="4"/>
        <v/>
      </c>
      <c r="Q65" s="60" t="str">
        <f t="shared" si="61"/>
        <v/>
      </c>
      <c r="R65" s="61" t="str">
        <f t="shared" si="62"/>
        <v/>
      </c>
      <c r="S65" s="56" t="str">
        <f t="shared" si="63"/>
        <v/>
      </c>
      <c r="T65" s="62" t="str">
        <f t="shared" si="64"/>
        <v/>
      </c>
      <c r="U65" s="63" t="str">
        <f t="shared" si="9"/>
        <v/>
      </c>
      <c r="V65" s="64" t="str">
        <f t="shared" si="65"/>
        <v/>
      </c>
      <c r="W65" s="65" t="str">
        <f t="shared" si="11"/>
        <v/>
      </c>
      <c r="X65" s="64" t="str">
        <f t="shared" si="66"/>
        <v/>
      </c>
      <c r="Y65" s="64" t="str">
        <f t="shared" si="67"/>
        <v/>
      </c>
      <c r="Z65" s="56" t="str">
        <f t="shared" si="68"/>
        <v/>
      </c>
      <c r="AA65" s="66" t="str">
        <f t="shared" si="69"/>
        <v/>
      </c>
      <c r="AB65" s="57" t="str">
        <f t="shared" si="16"/>
        <v/>
      </c>
      <c r="AC65" s="67" t="str">
        <f t="shared" si="70"/>
        <v/>
      </c>
      <c r="AD65" s="59" t="str">
        <f t="shared" si="71"/>
        <v/>
      </c>
      <c r="AE65" s="68" t="str">
        <f t="shared" si="72"/>
        <v/>
      </c>
      <c r="AF65" s="61" t="str">
        <f t="shared" si="73"/>
        <v/>
      </c>
      <c r="AG65" s="61" t="str">
        <f t="shared" si="74"/>
        <v/>
      </c>
      <c r="AH65" s="69" t="str">
        <f t="shared" si="75"/>
        <v/>
      </c>
      <c r="AI65" s="70" t="str">
        <f t="shared" si="23"/>
        <v/>
      </c>
      <c r="AJ65" s="64" t="str">
        <f t="shared" si="76"/>
        <v/>
      </c>
      <c r="AK65" s="64" t="str">
        <f t="shared" si="77"/>
        <v/>
      </c>
      <c r="AL65" s="64" t="str">
        <f t="shared" si="78"/>
        <v/>
      </c>
      <c r="AM65" s="64" t="str">
        <f t="shared" si="79"/>
        <v/>
      </c>
      <c r="AN65" s="64" t="str">
        <f t="shared" si="80"/>
        <v/>
      </c>
    </row>
    <row r="66" spans="3:40" ht="24.5" thickTop="1" thickBot="1" x14ac:dyDescent="0.55000000000000004">
      <c r="C66" s="51"/>
      <c r="D66" s="52"/>
      <c r="E66" s="52"/>
      <c r="F66" s="53"/>
      <c r="G66" s="53"/>
      <c r="H66" s="52"/>
      <c r="I66" s="52"/>
      <c r="J66" s="54"/>
      <c r="K66" s="54"/>
      <c r="L66" s="55" t="str">
        <f t="shared" si="81"/>
        <v/>
      </c>
      <c r="M66" s="56" t="str">
        <f t="shared" si="59"/>
        <v/>
      </c>
      <c r="N66" s="57" t="str">
        <f t="shared" si="2"/>
        <v/>
      </c>
      <c r="O66" s="58" t="str">
        <f t="shared" si="60"/>
        <v/>
      </c>
      <c r="P66" s="59" t="str">
        <f t="shared" si="4"/>
        <v/>
      </c>
      <c r="Q66" s="60" t="str">
        <f t="shared" si="61"/>
        <v/>
      </c>
      <c r="R66" s="61" t="str">
        <f t="shared" si="62"/>
        <v/>
      </c>
      <c r="S66" s="56" t="str">
        <f t="shared" si="63"/>
        <v/>
      </c>
      <c r="T66" s="62" t="str">
        <f t="shared" si="64"/>
        <v/>
      </c>
      <c r="U66" s="63" t="str">
        <f t="shared" si="9"/>
        <v/>
      </c>
      <c r="V66" s="64" t="str">
        <f t="shared" si="65"/>
        <v/>
      </c>
      <c r="W66" s="65" t="str">
        <f t="shared" si="11"/>
        <v/>
      </c>
      <c r="X66" s="64" t="str">
        <f t="shared" si="66"/>
        <v/>
      </c>
      <c r="Y66" s="64" t="str">
        <f t="shared" si="67"/>
        <v/>
      </c>
      <c r="Z66" s="56" t="str">
        <f t="shared" si="68"/>
        <v/>
      </c>
      <c r="AA66" s="66" t="str">
        <f t="shared" si="69"/>
        <v/>
      </c>
      <c r="AB66" s="57" t="str">
        <f t="shared" si="16"/>
        <v/>
      </c>
      <c r="AC66" s="67" t="str">
        <f t="shared" si="70"/>
        <v/>
      </c>
      <c r="AD66" s="59" t="str">
        <f t="shared" si="71"/>
        <v/>
      </c>
      <c r="AE66" s="68" t="str">
        <f t="shared" si="72"/>
        <v/>
      </c>
      <c r="AF66" s="61" t="str">
        <f t="shared" si="73"/>
        <v/>
      </c>
      <c r="AG66" s="61" t="str">
        <f t="shared" si="74"/>
        <v/>
      </c>
      <c r="AH66" s="69" t="str">
        <f t="shared" si="75"/>
        <v/>
      </c>
      <c r="AI66" s="70" t="str">
        <f t="shared" si="23"/>
        <v/>
      </c>
      <c r="AJ66" s="64" t="str">
        <f t="shared" si="76"/>
        <v/>
      </c>
      <c r="AK66" s="64" t="str">
        <f t="shared" si="77"/>
        <v/>
      </c>
      <c r="AL66" s="64" t="str">
        <f t="shared" si="78"/>
        <v/>
      </c>
      <c r="AM66" s="64" t="str">
        <f t="shared" si="79"/>
        <v/>
      </c>
      <c r="AN66" s="64" t="str">
        <f t="shared" si="80"/>
        <v/>
      </c>
    </row>
    <row r="67" spans="3:40" ht="24.5" thickTop="1" thickBot="1" x14ac:dyDescent="0.55000000000000004">
      <c r="C67" s="51"/>
      <c r="D67" s="52"/>
      <c r="E67" s="52"/>
      <c r="F67" s="53"/>
      <c r="G67" s="53"/>
      <c r="H67" s="52"/>
      <c r="I67" s="52"/>
      <c r="J67" s="54"/>
      <c r="K67" s="54"/>
      <c r="L67" s="78" t="str">
        <f t="shared" si="81"/>
        <v/>
      </c>
      <c r="M67" s="56" t="str">
        <f t="shared" si="59"/>
        <v/>
      </c>
      <c r="N67" s="57" t="str">
        <f t="shared" si="2"/>
        <v/>
      </c>
      <c r="O67" s="58" t="str">
        <f t="shared" si="60"/>
        <v/>
      </c>
      <c r="P67" s="59" t="str">
        <f t="shared" si="4"/>
        <v/>
      </c>
      <c r="Q67" s="60" t="str">
        <f t="shared" si="61"/>
        <v/>
      </c>
      <c r="R67" s="61" t="str">
        <f t="shared" si="62"/>
        <v/>
      </c>
      <c r="S67" s="56" t="str">
        <f t="shared" si="63"/>
        <v/>
      </c>
      <c r="T67" s="62" t="str">
        <f t="shared" si="64"/>
        <v/>
      </c>
      <c r="U67" s="63" t="str">
        <f t="shared" si="9"/>
        <v/>
      </c>
      <c r="V67" s="64" t="str">
        <f t="shared" si="65"/>
        <v/>
      </c>
      <c r="W67" s="65" t="str">
        <f t="shared" si="11"/>
        <v/>
      </c>
      <c r="X67" s="64" t="str">
        <f t="shared" si="66"/>
        <v/>
      </c>
      <c r="Y67" s="64" t="str">
        <f t="shared" si="67"/>
        <v/>
      </c>
      <c r="Z67" s="56" t="str">
        <f t="shared" si="68"/>
        <v/>
      </c>
      <c r="AA67" s="66" t="str">
        <f t="shared" si="69"/>
        <v/>
      </c>
      <c r="AB67" s="57" t="str">
        <f t="shared" si="16"/>
        <v/>
      </c>
      <c r="AC67" s="67" t="str">
        <f t="shared" si="70"/>
        <v/>
      </c>
      <c r="AD67" s="59" t="str">
        <f t="shared" si="71"/>
        <v/>
      </c>
      <c r="AE67" s="68" t="str">
        <f t="shared" si="72"/>
        <v/>
      </c>
      <c r="AF67" s="61" t="str">
        <f t="shared" si="73"/>
        <v/>
      </c>
      <c r="AG67" s="61" t="str">
        <f t="shared" si="74"/>
        <v/>
      </c>
      <c r="AH67" s="69" t="str">
        <f t="shared" si="75"/>
        <v/>
      </c>
      <c r="AI67" s="70" t="str">
        <f t="shared" si="23"/>
        <v/>
      </c>
      <c r="AJ67" s="64" t="str">
        <f t="shared" si="76"/>
        <v/>
      </c>
      <c r="AK67" s="64" t="str">
        <f t="shared" si="77"/>
        <v/>
      </c>
      <c r="AL67" s="64" t="str">
        <f t="shared" si="78"/>
        <v/>
      </c>
      <c r="AM67" s="64" t="str">
        <f t="shared" si="79"/>
        <v/>
      </c>
      <c r="AN67" s="64" t="str">
        <f t="shared" si="80"/>
        <v/>
      </c>
    </row>
    <row r="68" spans="3:40" ht="24.5" thickTop="1" thickBot="1" x14ac:dyDescent="0.55000000000000004">
      <c r="C68" s="51"/>
      <c r="D68" s="52"/>
      <c r="E68" s="52"/>
      <c r="F68" s="53"/>
      <c r="G68" s="53"/>
      <c r="H68" s="52"/>
      <c r="I68" s="52"/>
      <c r="J68" s="54"/>
      <c r="K68" s="54"/>
      <c r="L68" s="78" t="str">
        <f t="shared" si="81"/>
        <v/>
      </c>
      <c r="M68" s="56" t="str">
        <f t="shared" si="59"/>
        <v/>
      </c>
      <c r="N68" s="57" t="str">
        <f t="shared" si="2"/>
        <v/>
      </c>
      <c r="O68" s="58" t="str">
        <f t="shared" si="60"/>
        <v/>
      </c>
      <c r="P68" s="59" t="str">
        <f t="shared" si="4"/>
        <v/>
      </c>
      <c r="Q68" s="60" t="str">
        <f t="shared" si="61"/>
        <v/>
      </c>
      <c r="R68" s="61" t="str">
        <f t="shared" si="62"/>
        <v/>
      </c>
      <c r="S68" s="56" t="str">
        <f t="shared" si="63"/>
        <v/>
      </c>
      <c r="T68" s="62" t="str">
        <f t="shared" si="64"/>
        <v/>
      </c>
      <c r="U68" s="63" t="str">
        <f t="shared" si="9"/>
        <v/>
      </c>
      <c r="V68" s="64" t="str">
        <f t="shared" si="65"/>
        <v/>
      </c>
      <c r="W68" s="65" t="str">
        <f t="shared" si="11"/>
        <v/>
      </c>
      <c r="X68" s="64" t="str">
        <f t="shared" si="66"/>
        <v/>
      </c>
      <c r="Y68" s="64" t="str">
        <f t="shared" si="67"/>
        <v/>
      </c>
      <c r="Z68" s="56" t="str">
        <f t="shared" si="68"/>
        <v/>
      </c>
      <c r="AA68" s="66" t="str">
        <f t="shared" si="69"/>
        <v/>
      </c>
      <c r="AB68" s="57" t="str">
        <f t="shared" si="16"/>
        <v/>
      </c>
      <c r="AC68" s="67" t="str">
        <f t="shared" si="70"/>
        <v/>
      </c>
      <c r="AD68" s="59" t="str">
        <f t="shared" si="71"/>
        <v/>
      </c>
      <c r="AE68" s="68" t="str">
        <f t="shared" si="72"/>
        <v/>
      </c>
      <c r="AF68" s="61" t="str">
        <f t="shared" si="73"/>
        <v/>
      </c>
      <c r="AG68" s="61" t="str">
        <f t="shared" si="74"/>
        <v/>
      </c>
      <c r="AH68" s="69" t="str">
        <f t="shared" si="75"/>
        <v/>
      </c>
      <c r="AI68" s="70" t="str">
        <f t="shared" si="23"/>
        <v/>
      </c>
      <c r="AJ68" s="64" t="str">
        <f t="shared" si="76"/>
        <v/>
      </c>
      <c r="AK68" s="64" t="str">
        <f t="shared" si="77"/>
        <v/>
      </c>
      <c r="AL68" s="64" t="str">
        <f t="shared" si="78"/>
        <v/>
      </c>
      <c r="AM68" s="64" t="str">
        <f t="shared" si="79"/>
        <v/>
      </c>
      <c r="AN68" s="64" t="str">
        <f t="shared" si="80"/>
        <v/>
      </c>
    </row>
    <row r="69" spans="3:40" ht="24.5" thickTop="1" thickBot="1" x14ac:dyDescent="0.55000000000000004">
      <c r="C69" s="51"/>
      <c r="D69" s="52"/>
      <c r="E69" s="52"/>
      <c r="F69" s="53"/>
      <c r="G69" s="53"/>
      <c r="H69" s="52"/>
      <c r="I69" s="52"/>
      <c r="J69" s="54"/>
      <c r="K69" s="54"/>
      <c r="L69" s="78" t="str">
        <f t="shared" si="81"/>
        <v/>
      </c>
      <c r="M69" s="56" t="str">
        <f t="shared" si="59"/>
        <v/>
      </c>
      <c r="N69" s="57" t="str">
        <f t="shared" si="2"/>
        <v/>
      </c>
      <c r="O69" s="58" t="str">
        <f t="shared" si="60"/>
        <v/>
      </c>
      <c r="P69" s="59" t="str">
        <f t="shared" si="4"/>
        <v/>
      </c>
      <c r="Q69" s="60" t="str">
        <f t="shared" si="61"/>
        <v/>
      </c>
      <c r="R69" s="61" t="str">
        <f t="shared" si="62"/>
        <v/>
      </c>
      <c r="S69" s="56" t="str">
        <f t="shared" si="63"/>
        <v/>
      </c>
      <c r="T69" s="62" t="str">
        <f t="shared" si="64"/>
        <v/>
      </c>
      <c r="U69" s="63" t="str">
        <f t="shared" si="9"/>
        <v/>
      </c>
      <c r="V69" s="64" t="str">
        <f t="shared" si="65"/>
        <v/>
      </c>
      <c r="W69" s="65" t="str">
        <f t="shared" si="11"/>
        <v/>
      </c>
      <c r="X69" s="64" t="str">
        <f t="shared" si="66"/>
        <v/>
      </c>
      <c r="Y69" s="64" t="str">
        <f t="shared" si="67"/>
        <v/>
      </c>
      <c r="Z69" s="56" t="str">
        <f t="shared" si="68"/>
        <v/>
      </c>
      <c r="AA69" s="66" t="str">
        <f t="shared" si="69"/>
        <v/>
      </c>
      <c r="AB69" s="57" t="str">
        <f t="shared" si="16"/>
        <v/>
      </c>
      <c r="AC69" s="67" t="str">
        <f t="shared" si="70"/>
        <v/>
      </c>
      <c r="AD69" s="59" t="str">
        <f t="shared" si="71"/>
        <v/>
      </c>
      <c r="AE69" s="68" t="str">
        <f t="shared" si="72"/>
        <v/>
      </c>
      <c r="AF69" s="61" t="str">
        <f t="shared" si="73"/>
        <v/>
      </c>
      <c r="AG69" s="61" t="str">
        <f t="shared" si="74"/>
        <v/>
      </c>
      <c r="AH69" s="69" t="str">
        <f t="shared" si="75"/>
        <v/>
      </c>
      <c r="AI69" s="70" t="str">
        <f t="shared" si="23"/>
        <v/>
      </c>
      <c r="AJ69" s="64" t="str">
        <f t="shared" si="76"/>
        <v/>
      </c>
      <c r="AK69" s="64" t="str">
        <f t="shared" si="77"/>
        <v/>
      </c>
      <c r="AL69" s="64" t="str">
        <f t="shared" si="78"/>
        <v/>
      </c>
      <c r="AM69" s="64" t="str">
        <f t="shared" si="79"/>
        <v/>
      </c>
      <c r="AN69" s="64" t="str">
        <f t="shared" si="80"/>
        <v/>
      </c>
    </row>
    <row r="70" spans="3:40" ht="24.5" thickTop="1" thickBot="1" x14ac:dyDescent="0.55000000000000004">
      <c r="C70" s="51"/>
      <c r="D70" s="52"/>
      <c r="E70" s="52"/>
      <c r="F70" s="53"/>
      <c r="G70" s="53"/>
      <c r="H70" s="52"/>
      <c r="I70" s="52"/>
      <c r="J70" s="54"/>
      <c r="K70" s="54"/>
      <c r="L70" s="55" t="str">
        <f t="shared" si="81"/>
        <v/>
      </c>
      <c r="M70" s="56" t="str">
        <f t="shared" si="59"/>
        <v/>
      </c>
      <c r="N70" s="57" t="str">
        <f t="shared" si="2"/>
        <v/>
      </c>
      <c r="O70" s="58" t="str">
        <f t="shared" si="60"/>
        <v/>
      </c>
      <c r="P70" s="59" t="str">
        <f t="shared" si="4"/>
        <v/>
      </c>
      <c r="Q70" s="60" t="str">
        <f t="shared" si="61"/>
        <v/>
      </c>
      <c r="R70" s="61" t="str">
        <f t="shared" si="62"/>
        <v/>
      </c>
      <c r="S70" s="56" t="str">
        <f t="shared" si="63"/>
        <v/>
      </c>
      <c r="T70" s="62" t="str">
        <f t="shared" si="64"/>
        <v/>
      </c>
      <c r="U70" s="63" t="str">
        <f t="shared" si="9"/>
        <v/>
      </c>
      <c r="V70" s="64" t="str">
        <f t="shared" si="65"/>
        <v/>
      </c>
      <c r="W70" s="65" t="str">
        <f t="shared" si="11"/>
        <v/>
      </c>
      <c r="X70" s="64" t="str">
        <f t="shared" si="66"/>
        <v/>
      </c>
      <c r="Y70" s="64" t="str">
        <f t="shared" si="67"/>
        <v/>
      </c>
      <c r="Z70" s="56" t="str">
        <f t="shared" si="68"/>
        <v/>
      </c>
      <c r="AA70" s="66" t="str">
        <f t="shared" si="69"/>
        <v/>
      </c>
      <c r="AB70" s="57" t="str">
        <f t="shared" si="16"/>
        <v/>
      </c>
      <c r="AC70" s="67" t="str">
        <f t="shared" si="70"/>
        <v/>
      </c>
      <c r="AD70" s="59" t="str">
        <f t="shared" si="71"/>
        <v/>
      </c>
      <c r="AE70" s="68" t="str">
        <f t="shared" si="72"/>
        <v/>
      </c>
      <c r="AF70" s="61" t="str">
        <f t="shared" si="73"/>
        <v/>
      </c>
      <c r="AG70" s="61" t="str">
        <f t="shared" si="74"/>
        <v/>
      </c>
      <c r="AH70" s="69" t="str">
        <f t="shared" si="75"/>
        <v/>
      </c>
      <c r="AI70" s="70" t="str">
        <f t="shared" si="23"/>
        <v/>
      </c>
      <c r="AJ70" s="64" t="str">
        <f t="shared" si="76"/>
        <v/>
      </c>
      <c r="AK70" s="64" t="str">
        <f t="shared" si="77"/>
        <v/>
      </c>
      <c r="AL70" s="64" t="str">
        <f t="shared" si="78"/>
        <v/>
      </c>
      <c r="AM70" s="64" t="str">
        <f t="shared" si="79"/>
        <v/>
      </c>
      <c r="AN70" s="64" t="str">
        <f t="shared" si="80"/>
        <v/>
      </c>
    </row>
    <row r="71" spans="3:40" ht="24.5" thickTop="1" thickBot="1" x14ac:dyDescent="0.55000000000000004">
      <c r="C71" s="51"/>
      <c r="D71" s="52"/>
      <c r="E71" s="52"/>
      <c r="F71" s="53"/>
      <c r="G71" s="53"/>
      <c r="H71" s="52"/>
      <c r="I71" s="52"/>
      <c r="J71" s="54"/>
      <c r="K71" s="54"/>
      <c r="L71" s="55" t="str">
        <f t="shared" si="81"/>
        <v/>
      </c>
      <c r="M71" s="56" t="str">
        <f t="shared" si="59"/>
        <v/>
      </c>
      <c r="N71" s="57" t="str">
        <f t="shared" si="2"/>
        <v/>
      </c>
      <c r="O71" s="58" t="str">
        <f t="shared" si="60"/>
        <v/>
      </c>
      <c r="P71" s="59" t="str">
        <f t="shared" si="4"/>
        <v/>
      </c>
      <c r="Q71" s="60" t="str">
        <f t="shared" si="61"/>
        <v/>
      </c>
      <c r="R71" s="61" t="str">
        <f t="shared" si="62"/>
        <v/>
      </c>
      <c r="S71" s="56" t="str">
        <f t="shared" si="63"/>
        <v/>
      </c>
      <c r="T71" s="62" t="str">
        <f t="shared" si="64"/>
        <v/>
      </c>
      <c r="U71" s="63" t="str">
        <f t="shared" si="9"/>
        <v/>
      </c>
      <c r="V71" s="64" t="str">
        <f t="shared" si="65"/>
        <v/>
      </c>
      <c r="W71" s="65" t="str">
        <f t="shared" si="11"/>
        <v/>
      </c>
      <c r="X71" s="64" t="str">
        <f t="shared" si="66"/>
        <v/>
      </c>
      <c r="Y71" s="64" t="str">
        <f t="shared" si="67"/>
        <v/>
      </c>
      <c r="Z71" s="56" t="str">
        <f t="shared" si="68"/>
        <v/>
      </c>
      <c r="AA71" s="66" t="str">
        <f t="shared" si="69"/>
        <v/>
      </c>
      <c r="AB71" s="57" t="str">
        <f t="shared" si="16"/>
        <v/>
      </c>
      <c r="AC71" s="67" t="str">
        <f t="shared" si="70"/>
        <v/>
      </c>
      <c r="AD71" s="59" t="str">
        <f t="shared" si="71"/>
        <v/>
      </c>
      <c r="AE71" s="68" t="str">
        <f t="shared" si="72"/>
        <v/>
      </c>
      <c r="AF71" s="61" t="str">
        <f t="shared" si="73"/>
        <v/>
      </c>
      <c r="AG71" s="61" t="str">
        <f t="shared" si="74"/>
        <v/>
      </c>
      <c r="AH71" s="69" t="str">
        <f t="shared" si="75"/>
        <v/>
      </c>
      <c r="AI71" s="70" t="str">
        <f t="shared" si="23"/>
        <v/>
      </c>
      <c r="AJ71" s="64" t="str">
        <f t="shared" si="76"/>
        <v/>
      </c>
      <c r="AK71" s="64" t="str">
        <f t="shared" si="77"/>
        <v/>
      </c>
      <c r="AL71" s="64" t="str">
        <f t="shared" si="78"/>
        <v/>
      </c>
      <c r="AM71" s="64" t="str">
        <f t="shared" si="79"/>
        <v/>
      </c>
      <c r="AN71" s="64" t="str">
        <f t="shared" si="80"/>
        <v/>
      </c>
    </row>
    <row r="72" spans="3:40" ht="24.5" thickTop="1" thickBot="1" x14ac:dyDescent="0.55000000000000004">
      <c r="C72" s="51"/>
      <c r="D72" s="52"/>
      <c r="E72" s="52"/>
      <c r="F72" s="53"/>
      <c r="G72" s="53"/>
      <c r="H72" s="52"/>
      <c r="I72" s="52"/>
      <c r="J72" s="54"/>
      <c r="K72" s="54"/>
      <c r="L72" s="55" t="str">
        <f t="shared" si="81"/>
        <v/>
      </c>
      <c r="M72" s="56" t="str">
        <f t="shared" si="59"/>
        <v/>
      </c>
      <c r="N72" s="57" t="str">
        <f t="shared" si="2"/>
        <v/>
      </c>
      <c r="O72" s="58" t="str">
        <f t="shared" si="60"/>
        <v/>
      </c>
      <c r="P72" s="59" t="str">
        <f t="shared" si="4"/>
        <v/>
      </c>
      <c r="Q72" s="60" t="str">
        <f t="shared" si="61"/>
        <v/>
      </c>
      <c r="R72" s="61" t="str">
        <f t="shared" si="62"/>
        <v/>
      </c>
      <c r="S72" s="56" t="str">
        <f t="shared" si="63"/>
        <v/>
      </c>
      <c r="T72" s="62" t="str">
        <f t="shared" si="64"/>
        <v/>
      </c>
      <c r="U72" s="63" t="str">
        <f t="shared" si="9"/>
        <v/>
      </c>
      <c r="V72" s="64" t="str">
        <f t="shared" si="65"/>
        <v/>
      </c>
      <c r="W72" s="65" t="str">
        <f t="shared" si="11"/>
        <v/>
      </c>
      <c r="X72" s="64" t="str">
        <f t="shared" si="66"/>
        <v/>
      </c>
      <c r="Y72" s="64" t="str">
        <f t="shared" si="67"/>
        <v/>
      </c>
      <c r="Z72" s="56" t="str">
        <f t="shared" si="68"/>
        <v/>
      </c>
      <c r="AA72" s="66" t="str">
        <f t="shared" si="69"/>
        <v/>
      </c>
      <c r="AB72" s="57" t="str">
        <f t="shared" si="16"/>
        <v/>
      </c>
      <c r="AC72" s="67" t="str">
        <f t="shared" si="70"/>
        <v/>
      </c>
      <c r="AD72" s="59" t="str">
        <f t="shared" si="71"/>
        <v/>
      </c>
      <c r="AE72" s="68" t="str">
        <f t="shared" si="72"/>
        <v/>
      </c>
      <c r="AF72" s="61" t="str">
        <f t="shared" si="73"/>
        <v/>
      </c>
      <c r="AG72" s="61" t="str">
        <f t="shared" si="74"/>
        <v/>
      </c>
      <c r="AH72" s="69" t="str">
        <f t="shared" si="75"/>
        <v/>
      </c>
      <c r="AI72" s="70" t="str">
        <f t="shared" si="23"/>
        <v/>
      </c>
      <c r="AJ72" s="64" t="str">
        <f t="shared" si="76"/>
        <v/>
      </c>
      <c r="AK72" s="64" t="str">
        <f t="shared" si="77"/>
        <v/>
      </c>
      <c r="AL72" s="64" t="str">
        <f t="shared" si="78"/>
        <v/>
      </c>
      <c r="AM72" s="64" t="str">
        <f t="shared" si="79"/>
        <v/>
      </c>
      <c r="AN72" s="64" t="str">
        <f t="shared" si="80"/>
        <v/>
      </c>
    </row>
    <row r="73" spans="3:40" ht="24.5" thickTop="1" thickBot="1" x14ac:dyDescent="0.55000000000000004">
      <c r="C73" s="51"/>
      <c r="D73" s="52"/>
      <c r="E73" s="52"/>
      <c r="F73" s="53"/>
      <c r="G73" s="53"/>
      <c r="H73" s="52"/>
      <c r="I73" s="52"/>
      <c r="J73" s="54"/>
      <c r="K73" s="54"/>
      <c r="L73" s="55" t="str">
        <f t="shared" si="81"/>
        <v/>
      </c>
      <c r="M73" s="56" t="str">
        <f t="shared" si="59"/>
        <v/>
      </c>
      <c r="N73" s="57" t="str">
        <f t="shared" si="2"/>
        <v/>
      </c>
      <c r="O73" s="58" t="str">
        <f t="shared" si="60"/>
        <v/>
      </c>
      <c r="P73" s="59" t="str">
        <f t="shared" si="4"/>
        <v/>
      </c>
      <c r="Q73" s="60" t="str">
        <f t="shared" si="61"/>
        <v/>
      </c>
      <c r="R73" s="61" t="str">
        <f t="shared" si="62"/>
        <v/>
      </c>
      <c r="S73" s="56" t="str">
        <f t="shared" si="63"/>
        <v/>
      </c>
      <c r="T73" s="62" t="str">
        <f t="shared" si="64"/>
        <v/>
      </c>
      <c r="U73" s="63" t="str">
        <f t="shared" si="9"/>
        <v/>
      </c>
      <c r="V73" s="64" t="str">
        <f t="shared" si="65"/>
        <v/>
      </c>
      <c r="W73" s="65" t="str">
        <f t="shared" si="11"/>
        <v/>
      </c>
      <c r="X73" s="64" t="str">
        <f t="shared" si="66"/>
        <v/>
      </c>
      <c r="Y73" s="64" t="str">
        <f t="shared" si="67"/>
        <v/>
      </c>
      <c r="Z73" s="56" t="str">
        <f t="shared" si="68"/>
        <v/>
      </c>
      <c r="AA73" s="66" t="str">
        <f t="shared" si="69"/>
        <v/>
      </c>
      <c r="AB73" s="57" t="str">
        <f t="shared" si="16"/>
        <v/>
      </c>
      <c r="AC73" s="67" t="str">
        <f t="shared" si="70"/>
        <v/>
      </c>
      <c r="AD73" s="59" t="str">
        <f t="shared" si="71"/>
        <v/>
      </c>
      <c r="AE73" s="68" t="str">
        <f t="shared" si="72"/>
        <v/>
      </c>
      <c r="AF73" s="61" t="str">
        <f t="shared" si="73"/>
        <v/>
      </c>
      <c r="AG73" s="61" t="str">
        <f t="shared" si="74"/>
        <v/>
      </c>
      <c r="AH73" s="69" t="str">
        <f t="shared" si="75"/>
        <v/>
      </c>
      <c r="AI73" s="70" t="str">
        <f t="shared" si="23"/>
        <v/>
      </c>
      <c r="AJ73" s="64" t="str">
        <f t="shared" si="76"/>
        <v/>
      </c>
      <c r="AK73" s="64" t="str">
        <f t="shared" si="77"/>
        <v/>
      </c>
      <c r="AL73" s="64" t="str">
        <f t="shared" si="78"/>
        <v/>
      </c>
      <c r="AM73" s="64" t="str">
        <f t="shared" si="79"/>
        <v/>
      </c>
      <c r="AN73" s="64" t="str">
        <f t="shared" si="80"/>
        <v/>
      </c>
    </row>
    <row r="74" spans="3:40" ht="24.5" thickTop="1" thickBot="1" x14ac:dyDescent="0.55000000000000004">
      <c r="C74" s="51"/>
      <c r="D74" s="52"/>
      <c r="E74" s="52"/>
      <c r="F74" s="53"/>
      <c r="G74" s="53"/>
      <c r="H74" s="52"/>
      <c r="I74" s="52"/>
      <c r="J74" s="54"/>
      <c r="K74" s="54"/>
      <c r="L74" s="55" t="str">
        <f t="shared" si="81"/>
        <v/>
      </c>
      <c r="M74" s="56" t="str">
        <f t="shared" si="59"/>
        <v/>
      </c>
      <c r="N74" s="57" t="str">
        <f t="shared" si="2"/>
        <v/>
      </c>
      <c r="O74" s="58" t="str">
        <f t="shared" si="60"/>
        <v/>
      </c>
      <c r="P74" s="59" t="str">
        <f t="shared" si="4"/>
        <v/>
      </c>
      <c r="Q74" s="60" t="str">
        <f t="shared" si="61"/>
        <v/>
      </c>
      <c r="R74" s="61" t="str">
        <f t="shared" si="62"/>
        <v/>
      </c>
      <c r="S74" s="56" t="str">
        <f t="shared" si="63"/>
        <v/>
      </c>
      <c r="T74" s="62" t="str">
        <f t="shared" si="64"/>
        <v/>
      </c>
      <c r="U74" s="63" t="str">
        <f t="shared" si="9"/>
        <v/>
      </c>
      <c r="V74" s="64" t="str">
        <f t="shared" si="65"/>
        <v/>
      </c>
      <c r="W74" s="65" t="str">
        <f t="shared" si="11"/>
        <v/>
      </c>
      <c r="X74" s="64" t="str">
        <f t="shared" si="66"/>
        <v/>
      </c>
      <c r="Y74" s="64" t="str">
        <f t="shared" si="67"/>
        <v/>
      </c>
      <c r="Z74" s="56" t="str">
        <f t="shared" si="68"/>
        <v/>
      </c>
      <c r="AA74" s="66" t="str">
        <f t="shared" si="69"/>
        <v/>
      </c>
      <c r="AB74" s="57" t="str">
        <f t="shared" si="16"/>
        <v/>
      </c>
      <c r="AC74" s="67" t="str">
        <f t="shared" si="70"/>
        <v/>
      </c>
      <c r="AD74" s="59" t="str">
        <f t="shared" si="71"/>
        <v/>
      </c>
      <c r="AE74" s="68" t="str">
        <f t="shared" si="72"/>
        <v/>
      </c>
      <c r="AF74" s="61" t="str">
        <f t="shared" si="73"/>
        <v/>
      </c>
      <c r="AG74" s="61" t="str">
        <f t="shared" si="74"/>
        <v/>
      </c>
      <c r="AH74" s="69" t="str">
        <f t="shared" si="75"/>
        <v/>
      </c>
      <c r="AI74" s="70" t="str">
        <f t="shared" si="23"/>
        <v/>
      </c>
      <c r="AJ74" s="64" t="str">
        <f t="shared" si="76"/>
        <v/>
      </c>
      <c r="AK74" s="64" t="str">
        <f t="shared" si="77"/>
        <v/>
      </c>
      <c r="AL74" s="64" t="str">
        <f t="shared" si="78"/>
        <v/>
      </c>
      <c r="AM74" s="64" t="str">
        <f t="shared" si="79"/>
        <v/>
      </c>
      <c r="AN74" s="64" t="str">
        <f t="shared" si="80"/>
        <v/>
      </c>
    </row>
    <row r="75" spans="3:40" ht="24.5" thickTop="1" thickBot="1" x14ac:dyDescent="0.55000000000000004">
      <c r="C75" s="51"/>
      <c r="D75" s="52"/>
      <c r="E75" s="52"/>
      <c r="F75" s="53"/>
      <c r="G75" s="53"/>
      <c r="H75" s="52"/>
      <c r="I75" s="52"/>
      <c r="J75" s="54"/>
      <c r="K75" s="54"/>
      <c r="L75" s="78" t="str">
        <f t="shared" si="81"/>
        <v/>
      </c>
      <c r="M75" s="56" t="str">
        <f t="shared" si="59"/>
        <v/>
      </c>
      <c r="N75" s="57" t="str">
        <f t="shared" si="2"/>
        <v/>
      </c>
      <c r="O75" s="58" t="str">
        <f t="shared" si="60"/>
        <v/>
      </c>
      <c r="P75" s="59" t="str">
        <f t="shared" si="4"/>
        <v/>
      </c>
      <c r="Q75" s="60" t="str">
        <f t="shared" si="61"/>
        <v/>
      </c>
      <c r="R75" s="61" t="str">
        <f t="shared" si="62"/>
        <v/>
      </c>
      <c r="S75" s="56" t="str">
        <f t="shared" si="63"/>
        <v/>
      </c>
      <c r="T75" s="62" t="str">
        <f t="shared" si="64"/>
        <v/>
      </c>
      <c r="U75" s="63" t="str">
        <f t="shared" si="9"/>
        <v/>
      </c>
      <c r="V75" s="64" t="str">
        <f t="shared" si="65"/>
        <v/>
      </c>
      <c r="W75" s="65" t="str">
        <f t="shared" si="11"/>
        <v/>
      </c>
      <c r="X75" s="64" t="str">
        <f t="shared" si="66"/>
        <v/>
      </c>
      <c r="Y75" s="64" t="str">
        <f t="shared" si="67"/>
        <v/>
      </c>
      <c r="Z75" s="56" t="str">
        <f t="shared" si="68"/>
        <v/>
      </c>
      <c r="AA75" s="66" t="str">
        <f t="shared" si="69"/>
        <v/>
      </c>
      <c r="AB75" s="57" t="str">
        <f t="shared" si="16"/>
        <v/>
      </c>
      <c r="AC75" s="67" t="str">
        <f t="shared" si="70"/>
        <v/>
      </c>
      <c r="AD75" s="59" t="str">
        <f t="shared" si="71"/>
        <v/>
      </c>
      <c r="AE75" s="68" t="str">
        <f t="shared" si="72"/>
        <v/>
      </c>
      <c r="AF75" s="61" t="str">
        <f t="shared" si="73"/>
        <v/>
      </c>
      <c r="AG75" s="61" t="str">
        <f t="shared" si="74"/>
        <v/>
      </c>
      <c r="AH75" s="69" t="str">
        <f t="shared" si="75"/>
        <v/>
      </c>
      <c r="AI75" s="70" t="str">
        <f t="shared" si="23"/>
        <v/>
      </c>
      <c r="AJ75" s="64" t="str">
        <f t="shared" si="76"/>
        <v/>
      </c>
      <c r="AK75" s="64" t="str">
        <f t="shared" si="77"/>
        <v/>
      </c>
      <c r="AL75" s="64" t="str">
        <f t="shared" si="78"/>
        <v/>
      </c>
      <c r="AM75" s="64" t="str">
        <f t="shared" si="79"/>
        <v/>
      </c>
      <c r="AN75" s="64" t="str">
        <f t="shared" si="80"/>
        <v/>
      </c>
    </row>
    <row r="76" spans="3:40" ht="24.5" thickTop="1" thickBot="1" x14ac:dyDescent="0.55000000000000004">
      <c r="C76" s="51"/>
      <c r="D76" s="52"/>
      <c r="E76" s="52"/>
      <c r="F76" s="53"/>
      <c r="G76" s="53"/>
      <c r="H76" s="52"/>
      <c r="I76" s="52"/>
      <c r="J76" s="54"/>
      <c r="K76" s="54"/>
      <c r="L76" s="78" t="str">
        <f t="shared" si="81"/>
        <v/>
      </c>
      <c r="M76" s="56" t="str">
        <f t="shared" si="59"/>
        <v/>
      </c>
      <c r="N76" s="57" t="str">
        <f t="shared" si="2"/>
        <v/>
      </c>
      <c r="O76" s="58" t="str">
        <f t="shared" si="60"/>
        <v/>
      </c>
      <c r="P76" s="59" t="str">
        <f t="shared" si="4"/>
        <v/>
      </c>
      <c r="Q76" s="60" t="str">
        <f t="shared" si="61"/>
        <v/>
      </c>
      <c r="R76" s="61" t="str">
        <f t="shared" si="62"/>
        <v/>
      </c>
      <c r="S76" s="56" t="str">
        <f t="shared" si="63"/>
        <v/>
      </c>
      <c r="T76" s="62" t="str">
        <f t="shared" si="64"/>
        <v/>
      </c>
      <c r="U76" s="63" t="str">
        <f t="shared" si="9"/>
        <v/>
      </c>
      <c r="V76" s="64" t="str">
        <f t="shared" si="65"/>
        <v/>
      </c>
      <c r="W76" s="65" t="str">
        <f t="shared" si="11"/>
        <v/>
      </c>
      <c r="X76" s="64" t="str">
        <f t="shared" si="66"/>
        <v/>
      </c>
      <c r="Y76" s="64" t="str">
        <f t="shared" si="67"/>
        <v/>
      </c>
      <c r="Z76" s="56" t="str">
        <f t="shared" si="68"/>
        <v/>
      </c>
      <c r="AA76" s="66" t="str">
        <f t="shared" si="69"/>
        <v/>
      </c>
      <c r="AB76" s="57" t="str">
        <f t="shared" si="16"/>
        <v/>
      </c>
      <c r="AC76" s="67" t="str">
        <f t="shared" si="70"/>
        <v/>
      </c>
      <c r="AD76" s="59" t="str">
        <f t="shared" si="71"/>
        <v/>
      </c>
      <c r="AE76" s="68" t="str">
        <f t="shared" si="72"/>
        <v/>
      </c>
      <c r="AF76" s="61" t="str">
        <f t="shared" si="73"/>
        <v/>
      </c>
      <c r="AG76" s="61" t="str">
        <f t="shared" si="74"/>
        <v/>
      </c>
      <c r="AH76" s="69" t="str">
        <f t="shared" si="75"/>
        <v/>
      </c>
      <c r="AI76" s="70" t="str">
        <f t="shared" si="23"/>
        <v/>
      </c>
      <c r="AJ76" s="64" t="str">
        <f t="shared" si="76"/>
        <v/>
      </c>
      <c r="AK76" s="64" t="str">
        <f t="shared" si="77"/>
        <v/>
      </c>
      <c r="AL76" s="64" t="str">
        <f t="shared" si="78"/>
        <v/>
      </c>
      <c r="AM76" s="64" t="str">
        <f t="shared" si="79"/>
        <v/>
      </c>
      <c r="AN76" s="64" t="str">
        <f t="shared" si="80"/>
        <v/>
      </c>
    </row>
    <row r="77" spans="3:40" ht="24.5" thickTop="1" thickBot="1" x14ac:dyDescent="0.55000000000000004">
      <c r="C77" s="51"/>
      <c r="D77" s="52"/>
      <c r="E77" s="52"/>
      <c r="F77" s="53"/>
      <c r="G77" s="53"/>
      <c r="H77" s="52"/>
      <c r="I77" s="52"/>
      <c r="J77" s="54"/>
      <c r="K77" s="54"/>
      <c r="L77" s="78" t="str">
        <f t="shared" si="81"/>
        <v/>
      </c>
      <c r="M77" s="56" t="str">
        <f t="shared" si="59"/>
        <v/>
      </c>
      <c r="N77" s="57" t="str">
        <f t="shared" si="2"/>
        <v/>
      </c>
      <c r="O77" s="58" t="str">
        <f t="shared" si="60"/>
        <v/>
      </c>
      <c r="P77" s="59" t="str">
        <f t="shared" si="4"/>
        <v/>
      </c>
      <c r="Q77" s="60" t="str">
        <f t="shared" si="61"/>
        <v/>
      </c>
      <c r="R77" s="61" t="str">
        <f t="shared" si="62"/>
        <v/>
      </c>
      <c r="S77" s="56" t="str">
        <f t="shared" si="63"/>
        <v/>
      </c>
      <c r="T77" s="62" t="str">
        <f t="shared" si="64"/>
        <v/>
      </c>
      <c r="U77" s="63" t="str">
        <f t="shared" si="9"/>
        <v/>
      </c>
      <c r="V77" s="64" t="str">
        <f t="shared" si="65"/>
        <v/>
      </c>
      <c r="W77" s="65" t="str">
        <f t="shared" si="11"/>
        <v/>
      </c>
      <c r="X77" s="64" t="str">
        <f t="shared" si="66"/>
        <v/>
      </c>
      <c r="Y77" s="64" t="str">
        <f t="shared" si="67"/>
        <v/>
      </c>
      <c r="Z77" s="56" t="str">
        <f t="shared" si="68"/>
        <v/>
      </c>
      <c r="AA77" s="66" t="str">
        <f t="shared" si="69"/>
        <v/>
      </c>
      <c r="AB77" s="57" t="str">
        <f t="shared" si="16"/>
        <v/>
      </c>
      <c r="AC77" s="67" t="str">
        <f t="shared" si="70"/>
        <v/>
      </c>
      <c r="AD77" s="59" t="str">
        <f t="shared" si="71"/>
        <v/>
      </c>
      <c r="AE77" s="68" t="str">
        <f t="shared" si="72"/>
        <v/>
      </c>
      <c r="AF77" s="61" t="str">
        <f t="shared" si="73"/>
        <v/>
      </c>
      <c r="AG77" s="61" t="str">
        <f t="shared" si="74"/>
        <v/>
      </c>
      <c r="AH77" s="69" t="str">
        <f t="shared" si="75"/>
        <v/>
      </c>
      <c r="AI77" s="70" t="str">
        <f t="shared" si="23"/>
        <v/>
      </c>
      <c r="AJ77" s="64" t="str">
        <f t="shared" si="76"/>
        <v/>
      </c>
      <c r="AK77" s="64" t="str">
        <f t="shared" si="77"/>
        <v/>
      </c>
      <c r="AL77" s="64" t="str">
        <f t="shared" si="78"/>
        <v/>
      </c>
      <c r="AM77" s="64" t="str">
        <f t="shared" si="79"/>
        <v/>
      </c>
      <c r="AN77" s="64" t="str">
        <f t="shared" si="80"/>
        <v/>
      </c>
    </row>
    <row r="78" spans="3:40" ht="24.5" thickTop="1" thickBot="1" x14ac:dyDescent="0.55000000000000004">
      <c r="C78" s="51"/>
      <c r="D78" s="52"/>
      <c r="E78" s="52"/>
      <c r="F78" s="53"/>
      <c r="G78" s="53"/>
      <c r="H78" s="52"/>
      <c r="I78" s="52"/>
      <c r="J78" s="54"/>
      <c r="K78" s="54"/>
      <c r="L78" s="78" t="str">
        <f t="shared" si="81"/>
        <v/>
      </c>
      <c r="M78" s="56" t="str">
        <f t="shared" si="59"/>
        <v/>
      </c>
      <c r="N78" s="57" t="str">
        <f t="shared" si="2"/>
        <v/>
      </c>
      <c r="O78" s="58" t="str">
        <f t="shared" si="60"/>
        <v/>
      </c>
      <c r="P78" s="59" t="str">
        <f t="shared" si="4"/>
        <v/>
      </c>
      <c r="Q78" s="60" t="str">
        <f t="shared" si="61"/>
        <v/>
      </c>
      <c r="R78" s="61" t="str">
        <f t="shared" si="62"/>
        <v/>
      </c>
      <c r="S78" s="56" t="str">
        <f t="shared" si="63"/>
        <v/>
      </c>
      <c r="T78" s="62" t="str">
        <f t="shared" si="64"/>
        <v/>
      </c>
      <c r="U78" s="63" t="str">
        <f t="shared" si="9"/>
        <v/>
      </c>
      <c r="V78" s="64" t="str">
        <f t="shared" si="65"/>
        <v/>
      </c>
      <c r="W78" s="65" t="str">
        <f t="shared" si="11"/>
        <v/>
      </c>
      <c r="X78" s="64" t="str">
        <f t="shared" si="66"/>
        <v/>
      </c>
      <c r="Y78" s="64" t="str">
        <f t="shared" si="67"/>
        <v/>
      </c>
      <c r="Z78" s="56" t="str">
        <f t="shared" si="68"/>
        <v/>
      </c>
      <c r="AA78" s="66" t="str">
        <f t="shared" si="69"/>
        <v/>
      </c>
      <c r="AB78" s="57" t="str">
        <f t="shared" si="16"/>
        <v/>
      </c>
      <c r="AC78" s="67" t="str">
        <f t="shared" si="70"/>
        <v/>
      </c>
      <c r="AD78" s="59" t="str">
        <f t="shared" si="71"/>
        <v/>
      </c>
      <c r="AE78" s="68" t="str">
        <f t="shared" si="72"/>
        <v/>
      </c>
      <c r="AF78" s="61" t="str">
        <f t="shared" si="73"/>
        <v/>
      </c>
      <c r="AG78" s="61" t="str">
        <f t="shared" si="74"/>
        <v/>
      </c>
      <c r="AH78" s="69" t="str">
        <f t="shared" si="75"/>
        <v/>
      </c>
      <c r="AI78" s="70" t="str">
        <f t="shared" si="23"/>
        <v/>
      </c>
      <c r="AJ78" s="64" t="str">
        <f t="shared" si="76"/>
        <v/>
      </c>
      <c r="AK78" s="64" t="str">
        <f t="shared" si="77"/>
        <v/>
      </c>
      <c r="AL78" s="64" t="str">
        <f t="shared" si="78"/>
        <v/>
      </c>
      <c r="AM78" s="64" t="str">
        <f t="shared" si="79"/>
        <v/>
      </c>
      <c r="AN78" s="64" t="str">
        <f t="shared" si="80"/>
        <v/>
      </c>
    </row>
    <row r="79" spans="3:40" ht="24.5" thickTop="1" thickBot="1" x14ac:dyDescent="0.55000000000000004">
      <c r="C79" s="51"/>
      <c r="D79" s="52"/>
      <c r="E79" s="52"/>
      <c r="F79" s="53"/>
      <c r="G79" s="53"/>
      <c r="H79" s="52"/>
      <c r="I79" s="52"/>
      <c r="J79" s="54"/>
      <c r="K79" s="54"/>
      <c r="L79" s="78" t="str">
        <f t="shared" si="81"/>
        <v/>
      </c>
      <c r="M79" s="56" t="str">
        <f t="shared" si="59"/>
        <v/>
      </c>
      <c r="N79" s="57" t="str">
        <f t="shared" si="2"/>
        <v/>
      </c>
      <c r="O79" s="58" t="str">
        <f t="shared" si="60"/>
        <v/>
      </c>
      <c r="P79" s="59" t="str">
        <f t="shared" si="4"/>
        <v/>
      </c>
      <c r="Q79" s="60" t="str">
        <f t="shared" si="61"/>
        <v/>
      </c>
      <c r="R79" s="61" t="str">
        <f t="shared" si="62"/>
        <v/>
      </c>
      <c r="S79" s="56" t="str">
        <f t="shared" si="63"/>
        <v/>
      </c>
      <c r="T79" s="62" t="str">
        <f t="shared" si="64"/>
        <v/>
      </c>
      <c r="U79" s="63" t="str">
        <f t="shared" si="9"/>
        <v/>
      </c>
      <c r="V79" s="64" t="str">
        <f t="shared" si="65"/>
        <v/>
      </c>
      <c r="W79" s="65" t="str">
        <f t="shared" si="11"/>
        <v/>
      </c>
      <c r="X79" s="64" t="str">
        <f t="shared" si="66"/>
        <v/>
      </c>
      <c r="Y79" s="64" t="str">
        <f t="shared" si="67"/>
        <v/>
      </c>
      <c r="Z79" s="56" t="str">
        <f t="shared" si="68"/>
        <v/>
      </c>
      <c r="AA79" s="66" t="str">
        <f t="shared" si="69"/>
        <v/>
      </c>
      <c r="AB79" s="57" t="str">
        <f t="shared" si="16"/>
        <v/>
      </c>
      <c r="AC79" s="67" t="str">
        <f t="shared" si="70"/>
        <v/>
      </c>
      <c r="AD79" s="59" t="str">
        <f t="shared" si="71"/>
        <v/>
      </c>
      <c r="AE79" s="68" t="str">
        <f t="shared" si="72"/>
        <v/>
      </c>
      <c r="AF79" s="61" t="str">
        <f t="shared" si="73"/>
        <v/>
      </c>
      <c r="AG79" s="61" t="str">
        <f t="shared" si="74"/>
        <v/>
      </c>
      <c r="AH79" s="69" t="str">
        <f t="shared" si="75"/>
        <v/>
      </c>
      <c r="AI79" s="70" t="str">
        <f t="shared" si="23"/>
        <v/>
      </c>
      <c r="AJ79" s="64" t="str">
        <f t="shared" si="76"/>
        <v/>
      </c>
      <c r="AK79" s="64" t="str">
        <f t="shared" si="77"/>
        <v/>
      </c>
      <c r="AL79" s="64" t="str">
        <f t="shared" si="78"/>
        <v/>
      </c>
      <c r="AM79" s="64" t="str">
        <f t="shared" si="79"/>
        <v/>
      </c>
      <c r="AN79" s="64" t="str">
        <f t="shared" si="80"/>
        <v/>
      </c>
    </row>
    <row r="80" spans="3:40" ht="24.5" thickTop="1" thickBot="1" x14ac:dyDescent="0.55000000000000004">
      <c r="C80" s="51"/>
      <c r="D80" s="52"/>
      <c r="E80" s="52"/>
      <c r="F80" s="53"/>
      <c r="G80" s="53"/>
      <c r="H80" s="52"/>
      <c r="I80" s="52"/>
      <c r="J80" s="54"/>
      <c r="K80" s="54"/>
      <c r="L80" s="55" t="str">
        <f>IF(C80="","",_xlfn.CONCAT("            { line: ","""",C80,", ",M80:AN80,""", sC: ","""",B80,"""},"))</f>
        <v/>
      </c>
      <c r="M80" s="56" t="str">
        <f t="shared" si="59"/>
        <v/>
      </c>
      <c r="N80" s="57" t="str">
        <f t="shared" si="2"/>
        <v/>
      </c>
      <c r="O80" s="58" t="str">
        <f t="shared" si="60"/>
        <v/>
      </c>
      <c r="P80" s="59" t="str">
        <f t="shared" si="4"/>
        <v/>
      </c>
      <c r="Q80" s="60" t="str">
        <f t="shared" si="61"/>
        <v/>
      </c>
      <c r="R80" s="61" t="str">
        <f t="shared" si="62"/>
        <v/>
      </c>
      <c r="S80" s="56" t="str">
        <f t="shared" si="63"/>
        <v/>
      </c>
      <c r="T80" s="62" t="str">
        <f t="shared" si="64"/>
        <v/>
      </c>
      <c r="U80" s="63" t="str">
        <f t="shared" si="9"/>
        <v/>
      </c>
      <c r="V80" s="64" t="str">
        <f t="shared" si="65"/>
        <v/>
      </c>
      <c r="W80" s="65" t="str">
        <f t="shared" si="11"/>
        <v/>
      </c>
      <c r="X80" s="64" t="str">
        <f t="shared" si="66"/>
        <v/>
      </c>
      <c r="Y80" s="64" t="str">
        <f t="shared" si="67"/>
        <v/>
      </c>
      <c r="Z80" s="56" t="str">
        <f t="shared" si="68"/>
        <v/>
      </c>
      <c r="AA80" s="66" t="str">
        <f t="shared" si="69"/>
        <v/>
      </c>
      <c r="AB80" s="57" t="str">
        <f t="shared" si="16"/>
        <v/>
      </c>
      <c r="AC80" s="67" t="str">
        <f t="shared" si="70"/>
        <v/>
      </c>
      <c r="AD80" s="59" t="str">
        <f t="shared" si="71"/>
        <v/>
      </c>
      <c r="AE80" s="68" t="str">
        <f t="shared" si="72"/>
        <v/>
      </c>
      <c r="AF80" s="61" t="str">
        <f t="shared" si="73"/>
        <v/>
      </c>
      <c r="AG80" s="61" t="str">
        <f t="shared" si="74"/>
        <v/>
      </c>
      <c r="AH80" s="69" t="str">
        <f t="shared" si="75"/>
        <v/>
      </c>
      <c r="AI80" s="70" t="str">
        <f t="shared" si="23"/>
        <v/>
      </c>
      <c r="AJ80" s="64" t="str">
        <f t="shared" si="76"/>
        <v/>
      </c>
      <c r="AK80" s="64" t="str">
        <f t="shared" si="77"/>
        <v/>
      </c>
      <c r="AL80" s="64" t="str">
        <f t="shared" si="78"/>
        <v/>
      </c>
      <c r="AM80" s="64" t="str">
        <f t="shared" si="79"/>
        <v/>
      </c>
      <c r="AN80" s="64" t="str">
        <f t="shared" si="80"/>
        <v/>
      </c>
    </row>
    <row r="81" spans="2:40" ht="26.5" thickTop="1" thickBot="1" x14ac:dyDescent="0.55000000000000004">
      <c r="C81" s="73"/>
      <c r="D81" s="74"/>
      <c r="E81" s="74"/>
      <c r="F81" s="74"/>
      <c r="G81" s="74"/>
      <c r="H81" s="74"/>
      <c r="I81" s="74"/>
      <c r="J81" s="74"/>
      <c r="K81" s="74"/>
      <c r="L81" s="75" t="s">
        <v>997</v>
      </c>
      <c r="M81" s="56"/>
      <c r="N81" s="57"/>
      <c r="O81" s="58"/>
      <c r="P81" s="59"/>
      <c r="Q81" s="60"/>
      <c r="R81" s="61"/>
      <c r="S81" s="56"/>
      <c r="T81" s="62"/>
      <c r="U81" s="63"/>
      <c r="V81" s="64"/>
      <c r="W81" s="65"/>
      <c r="X81" s="64"/>
      <c r="Y81" s="64"/>
      <c r="Z81" s="56"/>
      <c r="AA81" s="66"/>
      <c r="AB81" s="57"/>
      <c r="AC81" s="67"/>
      <c r="AD81" s="59"/>
      <c r="AE81" s="68"/>
      <c r="AF81" s="61"/>
      <c r="AG81" s="61"/>
      <c r="AH81" s="69"/>
      <c r="AI81" s="70"/>
      <c r="AJ81" s="64"/>
      <c r="AK81" s="64"/>
      <c r="AL81" s="64"/>
      <c r="AM81" s="64"/>
      <c r="AN81" s="64"/>
    </row>
    <row r="82" spans="2:40" ht="24.5" thickTop="1" thickBot="1" x14ac:dyDescent="0.55000000000000004">
      <c r="C82" s="51"/>
      <c r="D82" s="52"/>
      <c r="E82" s="52"/>
      <c r="F82" s="53"/>
      <c r="G82" s="53"/>
      <c r="H82" s="52"/>
      <c r="I82" s="52"/>
      <c r="J82" s="54"/>
      <c r="K82" s="54"/>
      <c r="L82" s="55" t="str">
        <f t="shared" ref="L82:L101" si="82">IF(C82="","",_xlfn.CONCAT("            { line: ","""",C82,", ",M82:AN82,""", sC: ","""",B82,"""},"))</f>
        <v/>
      </c>
      <c r="M82" s="56" t="str">
        <f t="shared" ref="M82:M101" si="83">IF(N82="","","(")</f>
        <v/>
      </c>
      <c r="N82" s="57" t="str">
        <f t="shared" ref="N82:N101" si="84">IF(D82="","",D82)</f>
        <v/>
      </c>
      <c r="O82" s="58" t="str">
        <f t="shared" ref="O82:O101" si="85">IF(N82="","",",")</f>
        <v/>
      </c>
      <c r="P82" s="59" t="str">
        <f t="shared" ref="P82:P101" si="86">IF(E82="","",E82)</f>
        <v/>
      </c>
      <c r="Q82" s="60" t="str">
        <f t="shared" ref="Q82:Q101" si="87">IF(N82="","",",")</f>
        <v/>
      </c>
      <c r="R82" s="61" t="str">
        <f t="shared" ref="R82:R101" si="88">IF(N82="","",15)</f>
        <v/>
      </c>
      <c r="S82" s="56" t="str">
        <f t="shared" ref="S82:S101" si="89">IF(N82="","",")")</f>
        <v/>
      </c>
      <c r="T82" s="62" t="str">
        <f t="shared" ref="T82:T101" si="90">IF(U82="","","(")</f>
        <v/>
      </c>
      <c r="U82" s="63" t="str">
        <f t="shared" ref="U82:U101" si="91">IF(F82="","",F82)</f>
        <v/>
      </c>
      <c r="V82" s="64" t="str">
        <f t="shared" ref="V82:V101" si="92">IF(U82="","",",")</f>
        <v/>
      </c>
      <c r="W82" s="65" t="str">
        <f t="shared" ref="W82:W101" si="93">IF(G82="","",G82)</f>
        <v/>
      </c>
      <c r="X82" s="64" t="str">
        <f t="shared" ref="X82:X101" si="94">IF(U82="","",",")</f>
        <v/>
      </c>
      <c r="Y82" s="64" t="str">
        <f t="shared" ref="Y82:Y101" si="95">IF(U82="","",250)</f>
        <v/>
      </c>
      <c r="Z82" s="56" t="str">
        <f t="shared" ref="Z82:Z101" si="96">IF(U82="","",")")</f>
        <v/>
      </c>
      <c r="AA82" s="66" t="str">
        <f t="shared" ref="AA82:AA101" si="97">IF(AB82="","","(")</f>
        <v/>
      </c>
      <c r="AB82" s="57" t="str">
        <f t="shared" ref="AB82:AB101" si="98">IF(H82="","",H82)</f>
        <v/>
      </c>
      <c r="AC82" s="67" t="str">
        <f t="shared" ref="AC82:AC101" si="99">IF(AB82="","",",")</f>
        <v/>
      </c>
      <c r="AD82" s="59" t="str">
        <f t="shared" si="71"/>
        <v/>
      </c>
      <c r="AE82" s="68" t="str">
        <f t="shared" ref="AE82:AE101" si="100">IF(AB82="","",",")</f>
        <v/>
      </c>
      <c r="AF82" s="61" t="str">
        <f t="shared" ref="AF82:AF101" si="101">IF(AB82="","",350)</f>
        <v/>
      </c>
      <c r="AG82" s="61" t="str">
        <f t="shared" ref="AG82:AG101" si="102">IF(AB82="","",")")</f>
        <v/>
      </c>
      <c r="AH82" s="69" t="str">
        <f t="shared" ref="AH82:AH101" si="103">IF(AI82="","","(")</f>
        <v/>
      </c>
      <c r="AI82" s="70" t="str">
        <f t="shared" ref="AI82:AI101" si="104">IF(J82="","",J82)</f>
        <v/>
      </c>
      <c r="AJ82" s="64" t="str">
        <f t="shared" ref="AJ82:AJ101" si="105">IF(AI82="","",",")</f>
        <v/>
      </c>
      <c r="AK82" s="64" t="str">
        <f t="shared" si="77"/>
        <v/>
      </c>
      <c r="AL82" s="64" t="str">
        <f t="shared" ref="AL82:AL101" si="106">IF(AI82="","",",")</f>
        <v/>
      </c>
      <c r="AM82" s="64" t="str">
        <f t="shared" ref="AM82:AM101" si="107">IF(AI82="","",450)</f>
        <v/>
      </c>
      <c r="AN82" s="64" t="str">
        <f t="shared" ref="AN82:AN101" si="108">IF(AI82="","",")")</f>
        <v/>
      </c>
    </row>
    <row r="83" spans="2:40" ht="26.5" thickTop="1" thickBot="1" x14ac:dyDescent="0.55000000000000004">
      <c r="C83" s="73"/>
      <c r="D83" s="74"/>
      <c r="E83" s="74"/>
      <c r="F83" s="74"/>
      <c r="G83" s="74"/>
      <c r="H83" s="74"/>
      <c r="I83" s="74"/>
      <c r="J83" s="74"/>
      <c r="K83" s="74"/>
      <c r="L83" s="75" t="s">
        <v>997</v>
      </c>
      <c r="M83" s="56"/>
      <c r="N83" s="57"/>
      <c r="O83" s="58"/>
      <c r="P83" s="59"/>
      <c r="Q83" s="60"/>
      <c r="R83" s="61"/>
      <c r="S83" s="56"/>
      <c r="T83" s="62"/>
      <c r="U83" s="63"/>
      <c r="V83" s="64"/>
      <c r="W83" s="65"/>
      <c r="X83" s="64"/>
      <c r="Y83" s="64"/>
      <c r="Z83" s="56"/>
      <c r="AA83" s="66"/>
      <c r="AB83" s="57"/>
      <c r="AC83" s="67"/>
      <c r="AD83" s="59"/>
      <c r="AE83" s="68"/>
      <c r="AF83" s="61"/>
      <c r="AG83" s="61"/>
      <c r="AH83" s="69"/>
      <c r="AI83" s="70"/>
      <c r="AJ83" s="64"/>
      <c r="AK83" s="64"/>
      <c r="AL83" s="64"/>
      <c r="AM83" s="64"/>
      <c r="AN83" s="64"/>
    </row>
    <row r="84" spans="2:40" ht="24.5" thickTop="1" thickBot="1" x14ac:dyDescent="0.55000000000000004">
      <c r="C84" s="79" t="s">
        <v>999</v>
      </c>
      <c r="D84" s="80"/>
      <c r="E84" s="80"/>
      <c r="F84" s="80"/>
      <c r="G84" s="80"/>
      <c r="H84" s="80"/>
      <c r="I84" s="80"/>
      <c r="J84" s="80"/>
      <c r="K84" s="80"/>
      <c r="L84" s="81" t="s">
        <v>1000</v>
      </c>
      <c r="M84" s="56" t="str">
        <f t="shared" ref="M84:M100" si="109">IF(N84="","","(")</f>
        <v/>
      </c>
      <c r="N84" s="57" t="str">
        <f t="shared" ref="N84:N100" si="110">IF(D84="","",D84)</f>
        <v/>
      </c>
      <c r="O84" s="58" t="str">
        <f t="shared" ref="O84:O100" si="111">IF(N84="","",",")</f>
        <v/>
      </c>
      <c r="P84" s="59" t="str">
        <f t="shared" ref="P84:P100" si="112">IF(E84="","",E84)</f>
        <v/>
      </c>
      <c r="Q84" s="60" t="str">
        <f t="shared" ref="Q84:Q100" si="113">IF(N84="","",",")</f>
        <v/>
      </c>
      <c r="R84" s="61" t="str">
        <f t="shared" ref="R84:R100" si="114">IF(N84="","",15)</f>
        <v/>
      </c>
      <c r="S84" s="56" t="str">
        <f t="shared" ref="S84:S100" si="115">IF(N84="","",")")</f>
        <v/>
      </c>
      <c r="T84" s="62" t="str">
        <f t="shared" ref="T84:T100" si="116">IF(U84="","","(")</f>
        <v/>
      </c>
      <c r="U84" s="63" t="str">
        <f t="shared" ref="U84:U100" si="117">IF(F84="","",F84)</f>
        <v/>
      </c>
      <c r="V84" s="64" t="str">
        <f t="shared" ref="V84:V100" si="118">IF(U84="","",",")</f>
        <v/>
      </c>
      <c r="W84" s="65" t="str">
        <f t="shared" ref="W84:W100" si="119">IF(G84="","",G84)</f>
        <v/>
      </c>
      <c r="X84" s="64" t="str">
        <f t="shared" ref="X84:X100" si="120">IF(U84="","",",")</f>
        <v/>
      </c>
      <c r="Y84" s="64" t="str">
        <f t="shared" ref="Y84:Y100" si="121">IF(U84="","",250)</f>
        <v/>
      </c>
      <c r="Z84" s="56" t="str">
        <f t="shared" ref="Z84:Z100" si="122">IF(U84="","",")")</f>
        <v/>
      </c>
      <c r="AA84" s="66" t="str">
        <f t="shared" ref="AA84:AA100" si="123">IF(AB84="","","(")</f>
        <v/>
      </c>
      <c r="AB84" s="57" t="str">
        <f t="shared" ref="AB84:AB100" si="124">IF(H84="","",H84)</f>
        <v/>
      </c>
      <c r="AC84" s="67" t="str">
        <f t="shared" ref="AC84:AC100" si="125">IF(AB84="","",",")</f>
        <v/>
      </c>
      <c r="AD84" s="59" t="str">
        <f t="shared" ref="AD84:AD100" si="126">IF(I84="","",I84)</f>
        <v/>
      </c>
      <c r="AE84" s="68" t="str">
        <f t="shared" ref="AE84:AE100" si="127">IF(AB84="","",",")</f>
        <v/>
      </c>
      <c r="AF84" s="61" t="str">
        <f t="shared" ref="AF84:AF100" si="128">IF(AB84="","",350)</f>
        <v/>
      </c>
      <c r="AG84" s="61" t="str">
        <f t="shared" ref="AG84:AG100" si="129">IF(AB84="","",")")</f>
        <v/>
      </c>
      <c r="AH84" s="69" t="str">
        <f t="shared" ref="AH84:AH100" si="130">IF(AI84="","","(")</f>
        <v/>
      </c>
      <c r="AI84" s="70" t="str">
        <f t="shared" ref="AI84:AI100" si="131">IF(J84="","",J84)</f>
        <v/>
      </c>
      <c r="AJ84" s="64" t="str">
        <f t="shared" ref="AJ84:AJ100" si="132">IF(AI84="","",",")</f>
        <v/>
      </c>
      <c r="AK84" s="64" t="str">
        <f t="shared" ref="AK84:AK100" si="133">IF(K84="","",K84)</f>
        <v/>
      </c>
      <c r="AL84" s="64" t="str">
        <f t="shared" ref="AL84:AL100" si="134">IF(AI84="","",",")</f>
        <v/>
      </c>
      <c r="AM84" s="64" t="str">
        <f t="shared" ref="AM84:AM100" si="135">IF(AI84="","",450)</f>
        <v/>
      </c>
      <c r="AN84" s="64" t="str">
        <f t="shared" ref="AN84:AN100" si="136">IF(AI84="","",")")</f>
        <v/>
      </c>
    </row>
    <row r="85" spans="2:40" ht="24.5" thickTop="1" thickBot="1" x14ac:dyDescent="0.55000000000000004">
      <c r="B85" t="s">
        <v>1001</v>
      </c>
      <c r="C85" s="82" t="s">
        <v>1002</v>
      </c>
      <c r="D85" s="83"/>
      <c r="E85" s="83"/>
      <c r="F85" s="83"/>
      <c r="G85" s="83"/>
      <c r="H85" s="83"/>
      <c r="I85" s="83"/>
      <c r="J85" s="83"/>
      <c r="K85" s="83"/>
      <c r="L85" s="84" t="str">
        <f>IF(C85="","",_xlfn.CONCAT("       triggerLine: ","""",C85,", ",M85:AN85,""", sC: ","""",B85,""", lines: ["))</f>
        <v xml:space="preserve">       triggerLine: "ASAMBLEA UNO, ", sC: "ta as", lines: [</v>
      </c>
      <c r="M85" s="56" t="str">
        <f t="shared" si="109"/>
        <v/>
      </c>
      <c r="N85" s="57" t="str">
        <f t="shared" si="110"/>
        <v/>
      </c>
      <c r="O85" s="58" t="str">
        <f t="shared" si="111"/>
        <v/>
      </c>
      <c r="P85" s="59" t="str">
        <f t="shared" si="112"/>
        <v/>
      </c>
      <c r="Q85" s="60" t="str">
        <f t="shared" si="113"/>
        <v/>
      </c>
      <c r="R85" s="61" t="str">
        <f t="shared" si="114"/>
        <v/>
      </c>
      <c r="S85" s="56" t="str">
        <f t="shared" si="115"/>
        <v/>
      </c>
      <c r="T85" s="62" t="str">
        <f t="shared" si="116"/>
        <v/>
      </c>
      <c r="U85" s="63" t="str">
        <f t="shared" si="117"/>
        <v/>
      </c>
      <c r="V85" s="64" t="str">
        <f t="shared" si="118"/>
        <v/>
      </c>
      <c r="W85" s="65" t="str">
        <f t="shared" si="119"/>
        <v/>
      </c>
      <c r="X85" s="64" t="str">
        <f t="shared" si="120"/>
        <v/>
      </c>
      <c r="Y85" s="64" t="str">
        <f t="shared" si="121"/>
        <v/>
      </c>
      <c r="Z85" s="56" t="str">
        <f t="shared" si="122"/>
        <v/>
      </c>
      <c r="AA85" s="66" t="str">
        <f t="shared" si="123"/>
        <v/>
      </c>
      <c r="AB85" s="57" t="str">
        <f t="shared" si="124"/>
        <v/>
      </c>
      <c r="AC85" s="67" t="str">
        <f t="shared" si="125"/>
        <v/>
      </c>
      <c r="AD85" s="59" t="str">
        <f t="shared" si="126"/>
        <v/>
      </c>
      <c r="AE85" s="68" t="str">
        <f t="shared" si="127"/>
        <v/>
      </c>
      <c r="AF85" s="61" t="str">
        <f t="shared" si="128"/>
        <v/>
      </c>
      <c r="AG85" s="61" t="str">
        <f t="shared" si="129"/>
        <v/>
      </c>
      <c r="AH85" s="69" t="str">
        <f t="shared" si="130"/>
        <v/>
      </c>
      <c r="AI85" s="70" t="str">
        <f t="shared" si="131"/>
        <v/>
      </c>
      <c r="AJ85" s="64" t="str">
        <f t="shared" si="132"/>
        <v/>
      </c>
      <c r="AK85" s="64" t="str">
        <f t="shared" si="133"/>
        <v/>
      </c>
      <c r="AL85" s="64" t="str">
        <f t="shared" si="134"/>
        <v/>
      </c>
      <c r="AM85" s="64" t="str">
        <f t="shared" si="135"/>
        <v/>
      </c>
      <c r="AN85" s="64" t="str">
        <f t="shared" si="136"/>
        <v/>
      </c>
    </row>
    <row r="86" spans="2:40" ht="24.5" thickTop="1" thickBot="1" x14ac:dyDescent="0.55000000000000004">
      <c r="B86" t="s">
        <v>1003</v>
      </c>
      <c r="C86" s="85" t="s">
        <v>1004</v>
      </c>
      <c r="D86" s="86"/>
      <c r="E86" s="86"/>
      <c r="F86" s="86"/>
      <c r="G86" s="86"/>
      <c r="H86" s="87"/>
      <c r="I86" s="87"/>
      <c r="J86" s="87"/>
      <c r="K86" s="87"/>
      <c r="L86" s="88" t="str">
        <f>IF(C86="","",_xlfn.CONCAT("            { line: ","""",C86,", ",M86:AN86,""", sC: ","""",B86,"""},"))</f>
        <v xml:space="preserve">            { line: "ASAMBLEA DOS, ", sC: "as"},</v>
      </c>
      <c r="M86" s="56" t="str">
        <f t="shared" si="109"/>
        <v/>
      </c>
      <c r="N86" s="57" t="str">
        <f t="shared" si="110"/>
        <v/>
      </c>
      <c r="O86" s="58" t="str">
        <f t="shared" si="111"/>
        <v/>
      </c>
      <c r="P86" s="59" t="str">
        <f t="shared" si="112"/>
        <v/>
      </c>
      <c r="Q86" s="60" t="str">
        <f t="shared" si="113"/>
        <v/>
      </c>
      <c r="R86" s="61" t="str">
        <f t="shared" si="114"/>
        <v/>
      </c>
      <c r="S86" s="56" t="str">
        <f t="shared" si="115"/>
        <v/>
      </c>
      <c r="T86" s="62" t="str">
        <f t="shared" si="116"/>
        <v/>
      </c>
      <c r="U86" s="63" t="str">
        <f t="shared" si="117"/>
        <v/>
      </c>
      <c r="V86" s="64" t="str">
        <f t="shared" si="118"/>
        <v/>
      </c>
      <c r="W86" s="65" t="str">
        <f t="shared" si="119"/>
        <v/>
      </c>
      <c r="X86" s="64" t="str">
        <f t="shared" si="120"/>
        <v/>
      </c>
      <c r="Y86" s="64" t="str">
        <f t="shared" si="121"/>
        <v/>
      </c>
      <c r="Z86" s="56" t="str">
        <f t="shared" si="122"/>
        <v/>
      </c>
      <c r="AA86" s="66" t="str">
        <f t="shared" si="123"/>
        <v/>
      </c>
      <c r="AB86" s="57" t="str">
        <f t="shared" si="124"/>
        <v/>
      </c>
      <c r="AC86" s="67" t="str">
        <f t="shared" si="125"/>
        <v/>
      </c>
      <c r="AD86" s="59" t="str">
        <f t="shared" si="126"/>
        <v/>
      </c>
      <c r="AE86" s="68" t="str">
        <f t="shared" si="127"/>
        <v/>
      </c>
      <c r="AF86" s="61" t="str">
        <f t="shared" si="128"/>
        <v/>
      </c>
      <c r="AG86" s="61" t="str">
        <f t="shared" si="129"/>
        <v/>
      </c>
      <c r="AH86" s="69" t="str">
        <f t="shared" si="130"/>
        <v/>
      </c>
      <c r="AI86" s="70" t="str">
        <f t="shared" si="131"/>
        <v/>
      </c>
      <c r="AJ86" s="64" t="str">
        <f t="shared" si="132"/>
        <v/>
      </c>
      <c r="AK86" s="64" t="str">
        <f t="shared" si="133"/>
        <v/>
      </c>
      <c r="AL86" s="64" t="str">
        <f t="shared" si="134"/>
        <v/>
      </c>
      <c r="AM86" s="64" t="str">
        <f t="shared" si="135"/>
        <v/>
      </c>
      <c r="AN86" s="64" t="str">
        <f t="shared" si="136"/>
        <v/>
      </c>
    </row>
    <row r="87" spans="2:40" ht="24.5" thickTop="1" thickBot="1" x14ac:dyDescent="0.55000000000000004">
      <c r="B87" t="s">
        <v>1003</v>
      </c>
      <c r="C87" s="85" t="s">
        <v>1005</v>
      </c>
      <c r="D87" s="89"/>
      <c r="E87" s="89"/>
      <c r="F87" s="89"/>
      <c r="G87" s="89"/>
      <c r="H87" s="90"/>
      <c r="I87" s="90"/>
      <c r="J87" s="90"/>
      <c r="K87" s="90"/>
      <c r="L87" s="88" t="str">
        <f>IF(C87="","",_xlfn.CONCAT("            { line: ","""",C87,", ",M87:AN87,""", sC: ","""",B87,"""},"))</f>
        <v xml:space="preserve">            { line: "ASAMBLEA TRES, ", sC: "as"},</v>
      </c>
      <c r="M87" s="56" t="str">
        <f t="shared" si="109"/>
        <v/>
      </c>
      <c r="N87" s="57" t="str">
        <f t="shared" si="110"/>
        <v/>
      </c>
      <c r="O87" s="58" t="str">
        <f t="shared" si="111"/>
        <v/>
      </c>
      <c r="P87" s="59" t="str">
        <f t="shared" si="112"/>
        <v/>
      </c>
      <c r="Q87" s="60" t="str">
        <f t="shared" si="113"/>
        <v/>
      </c>
      <c r="R87" s="61" t="str">
        <f t="shared" si="114"/>
        <v/>
      </c>
      <c r="S87" s="56" t="str">
        <f t="shared" si="115"/>
        <v/>
      </c>
      <c r="T87" s="62" t="str">
        <f t="shared" si="116"/>
        <v/>
      </c>
      <c r="U87" s="63" t="str">
        <f t="shared" si="117"/>
        <v/>
      </c>
      <c r="V87" s="64" t="str">
        <f t="shared" si="118"/>
        <v/>
      </c>
      <c r="W87" s="65" t="str">
        <f t="shared" si="119"/>
        <v/>
      </c>
      <c r="X87" s="64" t="str">
        <f t="shared" si="120"/>
        <v/>
      </c>
      <c r="Y87" s="64" t="str">
        <f t="shared" si="121"/>
        <v/>
      </c>
      <c r="Z87" s="56" t="str">
        <f t="shared" si="122"/>
        <v/>
      </c>
      <c r="AA87" s="66" t="str">
        <f t="shared" si="123"/>
        <v/>
      </c>
      <c r="AB87" s="57" t="str">
        <f t="shared" si="124"/>
        <v/>
      </c>
      <c r="AC87" s="67" t="str">
        <f t="shared" si="125"/>
        <v/>
      </c>
      <c r="AD87" s="59" t="str">
        <f t="shared" si="126"/>
        <v/>
      </c>
      <c r="AE87" s="68" t="str">
        <f t="shared" si="127"/>
        <v/>
      </c>
      <c r="AF87" s="61" t="str">
        <f t="shared" si="128"/>
        <v/>
      </c>
      <c r="AG87" s="61" t="str">
        <f t="shared" si="129"/>
        <v/>
      </c>
      <c r="AH87" s="69" t="str">
        <f t="shared" si="130"/>
        <v/>
      </c>
      <c r="AI87" s="70" t="str">
        <f t="shared" si="131"/>
        <v/>
      </c>
      <c r="AJ87" s="64" t="str">
        <f t="shared" si="132"/>
        <v/>
      </c>
      <c r="AK87" s="64" t="str">
        <f t="shared" si="133"/>
        <v/>
      </c>
      <c r="AL87" s="64" t="str">
        <f t="shared" si="134"/>
        <v/>
      </c>
      <c r="AM87" s="64" t="str">
        <f t="shared" si="135"/>
        <v/>
      </c>
      <c r="AN87" s="64" t="str">
        <f t="shared" si="136"/>
        <v/>
      </c>
    </row>
    <row r="88" spans="2:40" ht="24.5" thickTop="1" thickBot="1" x14ac:dyDescent="0.55000000000000004">
      <c r="B88" t="s">
        <v>1003</v>
      </c>
      <c r="C88" s="85" t="s">
        <v>1006</v>
      </c>
      <c r="D88" s="86"/>
      <c r="E88" s="86"/>
      <c r="F88" s="86"/>
      <c r="G88" s="86"/>
      <c r="H88" s="87"/>
      <c r="I88" s="87"/>
      <c r="J88" s="87"/>
      <c r="K88" s="87"/>
      <c r="L88" s="88" t="str">
        <f>IF(C88="","",_xlfn.CONCAT("            { line: ","""",C88,", ",M88:AN88,""", sC: ","""",B88,"""},"))</f>
        <v xml:space="preserve">            { line: "ASAMBLEA CUATRO, ", sC: "as"},</v>
      </c>
      <c r="M88" s="56" t="str">
        <f t="shared" si="109"/>
        <v/>
      </c>
      <c r="N88" s="57" t="str">
        <f t="shared" si="110"/>
        <v/>
      </c>
      <c r="O88" s="58" t="str">
        <f t="shared" si="111"/>
        <v/>
      </c>
      <c r="P88" s="59" t="str">
        <f t="shared" si="112"/>
        <v/>
      </c>
      <c r="Q88" s="60" t="str">
        <f t="shared" si="113"/>
        <v/>
      </c>
      <c r="R88" s="61" t="str">
        <f t="shared" si="114"/>
        <v/>
      </c>
      <c r="S88" s="56" t="str">
        <f t="shared" si="115"/>
        <v/>
      </c>
      <c r="T88" s="62" t="str">
        <f t="shared" si="116"/>
        <v/>
      </c>
      <c r="U88" s="63" t="str">
        <f t="shared" si="117"/>
        <v/>
      </c>
      <c r="V88" s="64" t="str">
        <f t="shared" si="118"/>
        <v/>
      </c>
      <c r="W88" s="65" t="str">
        <f t="shared" si="119"/>
        <v/>
      </c>
      <c r="X88" s="64" t="str">
        <f t="shared" si="120"/>
        <v/>
      </c>
      <c r="Y88" s="64" t="str">
        <f t="shared" si="121"/>
        <v/>
      </c>
      <c r="Z88" s="56" t="str">
        <f t="shared" si="122"/>
        <v/>
      </c>
      <c r="AA88" s="66" t="str">
        <f t="shared" si="123"/>
        <v/>
      </c>
      <c r="AB88" s="57" t="str">
        <f t="shared" si="124"/>
        <v/>
      </c>
      <c r="AC88" s="67" t="str">
        <f t="shared" si="125"/>
        <v/>
      </c>
      <c r="AD88" s="59" t="str">
        <f t="shared" si="126"/>
        <v/>
      </c>
      <c r="AE88" s="68" t="str">
        <f t="shared" si="127"/>
        <v/>
      </c>
      <c r="AF88" s="61" t="str">
        <f t="shared" si="128"/>
        <v/>
      </c>
      <c r="AG88" s="61" t="str">
        <f t="shared" si="129"/>
        <v/>
      </c>
      <c r="AH88" s="69" t="str">
        <f t="shared" si="130"/>
        <v/>
      </c>
      <c r="AI88" s="70" t="str">
        <f t="shared" si="131"/>
        <v/>
      </c>
      <c r="AJ88" s="64" t="str">
        <f t="shared" si="132"/>
        <v/>
      </c>
      <c r="AK88" s="64" t="str">
        <f t="shared" si="133"/>
        <v/>
      </c>
      <c r="AL88" s="64" t="str">
        <f t="shared" si="134"/>
        <v/>
      </c>
      <c r="AM88" s="64" t="str">
        <f t="shared" si="135"/>
        <v/>
      </c>
      <c r="AN88" s="64" t="str">
        <f t="shared" si="136"/>
        <v/>
      </c>
    </row>
    <row r="89" spans="2:40" ht="24.5" thickTop="1" thickBot="1" x14ac:dyDescent="0.55000000000000004">
      <c r="B89" t="s">
        <v>1003</v>
      </c>
      <c r="C89" s="85" t="s">
        <v>1007</v>
      </c>
      <c r="D89" s="89"/>
      <c r="E89" s="89"/>
      <c r="F89" s="89"/>
      <c r="G89" s="89"/>
      <c r="H89" s="90"/>
      <c r="I89" s="90"/>
      <c r="J89" s="90"/>
      <c r="K89" s="90"/>
      <c r="L89" s="88" t="str">
        <f>IF(C89="","",_xlfn.CONCAT("            { line: ","""",C89,", ",M89:AN89,""", sC: ","""",B89,"""},"))</f>
        <v xml:space="preserve">            { line: "ASAMBLEA CISCO, ", sC: "as"},</v>
      </c>
      <c r="M89" s="56" t="str">
        <f t="shared" si="109"/>
        <v/>
      </c>
      <c r="N89" s="57" t="str">
        <f t="shared" si="110"/>
        <v/>
      </c>
      <c r="O89" s="58" t="str">
        <f t="shared" si="111"/>
        <v/>
      </c>
      <c r="P89" s="59" t="str">
        <f t="shared" si="112"/>
        <v/>
      </c>
      <c r="Q89" s="60" t="str">
        <f t="shared" si="113"/>
        <v/>
      </c>
      <c r="R89" s="61" t="str">
        <f t="shared" si="114"/>
        <v/>
      </c>
      <c r="S89" s="56" t="str">
        <f t="shared" si="115"/>
        <v/>
      </c>
      <c r="T89" s="62" t="str">
        <f t="shared" si="116"/>
        <v/>
      </c>
      <c r="U89" s="63" t="str">
        <f t="shared" si="117"/>
        <v/>
      </c>
      <c r="V89" s="64" t="str">
        <f t="shared" si="118"/>
        <v/>
      </c>
      <c r="W89" s="65" t="str">
        <f t="shared" si="119"/>
        <v/>
      </c>
      <c r="X89" s="64" t="str">
        <f t="shared" si="120"/>
        <v/>
      </c>
      <c r="Y89" s="64" t="str">
        <f t="shared" si="121"/>
        <v/>
      </c>
      <c r="Z89" s="56" t="str">
        <f t="shared" si="122"/>
        <v/>
      </c>
      <c r="AA89" s="66" t="str">
        <f t="shared" si="123"/>
        <v/>
      </c>
      <c r="AB89" s="57" t="str">
        <f t="shared" si="124"/>
        <v/>
      </c>
      <c r="AC89" s="67" t="str">
        <f t="shared" si="125"/>
        <v/>
      </c>
      <c r="AD89" s="59" t="str">
        <f t="shared" si="126"/>
        <v/>
      </c>
      <c r="AE89" s="68" t="str">
        <f t="shared" si="127"/>
        <v/>
      </c>
      <c r="AF89" s="61" t="str">
        <f t="shared" si="128"/>
        <v/>
      </c>
      <c r="AG89" s="61" t="str">
        <f t="shared" si="129"/>
        <v/>
      </c>
      <c r="AH89" s="69" t="str">
        <f t="shared" si="130"/>
        <v/>
      </c>
      <c r="AI89" s="70" t="str">
        <f t="shared" si="131"/>
        <v/>
      </c>
      <c r="AJ89" s="64" t="str">
        <f t="shared" si="132"/>
        <v/>
      </c>
      <c r="AK89" s="64" t="str">
        <f t="shared" si="133"/>
        <v/>
      </c>
      <c r="AL89" s="64" t="str">
        <f t="shared" si="134"/>
        <v/>
      </c>
      <c r="AM89" s="64" t="str">
        <f t="shared" si="135"/>
        <v/>
      </c>
      <c r="AN89" s="64" t="str">
        <f t="shared" si="136"/>
        <v/>
      </c>
    </row>
    <row r="90" spans="2:40" ht="24.5" thickTop="1" thickBot="1" x14ac:dyDescent="0.55000000000000004">
      <c r="B90" t="s">
        <v>1003</v>
      </c>
      <c r="C90" s="85" t="s">
        <v>1008</v>
      </c>
      <c r="D90" s="91"/>
      <c r="E90" s="91"/>
      <c r="F90" s="91"/>
      <c r="G90" s="91"/>
      <c r="H90" s="92"/>
      <c r="I90" s="92"/>
      <c r="J90" s="92"/>
      <c r="K90" s="92"/>
      <c r="L90" s="88" t="str">
        <f>IF(C90="","",_xlfn.CONCAT("            { line: ","""",C90,", ",M90:AN90,""", sC: ","""",B90,"""},"))</f>
        <v xml:space="preserve">            { line: "ASAMBLEA SEIS, ", sC: "as"},</v>
      </c>
      <c r="M90" s="56" t="str">
        <f t="shared" si="109"/>
        <v/>
      </c>
      <c r="N90" s="57" t="str">
        <f t="shared" si="110"/>
        <v/>
      </c>
      <c r="O90" s="58" t="str">
        <f t="shared" si="111"/>
        <v/>
      </c>
      <c r="P90" s="59" t="str">
        <f t="shared" si="112"/>
        <v/>
      </c>
      <c r="Q90" s="60" t="str">
        <f t="shared" si="113"/>
        <v/>
      </c>
      <c r="R90" s="61" t="str">
        <f t="shared" si="114"/>
        <v/>
      </c>
      <c r="S90" s="56" t="str">
        <f t="shared" si="115"/>
        <v/>
      </c>
      <c r="T90" s="62" t="str">
        <f t="shared" si="116"/>
        <v/>
      </c>
      <c r="U90" s="63" t="str">
        <f t="shared" si="117"/>
        <v/>
      </c>
      <c r="V90" s="64" t="str">
        <f t="shared" si="118"/>
        <v/>
      </c>
      <c r="W90" s="65" t="str">
        <f t="shared" si="119"/>
        <v/>
      </c>
      <c r="X90" s="64" t="str">
        <f t="shared" si="120"/>
        <v/>
      </c>
      <c r="Y90" s="64" t="str">
        <f t="shared" si="121"/>
        <v/>
      </c>
      <c r="Z90" s="56" t="str">
        <f t="shared" si="122"/>
        <v/>
      </c>
      <c r="AA90" s="66" t="str">
        <f t="shared" si="123"/>
        <v/>
      </c>
      <c r="AB90" s="57" t="str">
        <f t="shared" si="124"/>
        <v/>
      </c>
      <c r="AC90" s="67" t="str">
        <f t="shared" si="125"/>
        <v/>
      </c>
      <c r="AD90" s="59" t="str">
        <f t="shared" si="126"/>
        <v/>
      </c>
      <c r="AE90" s="68" t="str">
        <f t="shared" si="127"/>
        <v/>
      </c>
      <c r="AF90" s="61" t="str">
        <f t="shared" si="128"/>
        <v/>
      </c>
      <c r="AG90" s="61" t="str">
        <f t="shared" si="129"/>
        <v/>
      </c>
      <c r="AH90" s="69" t="str">
        <f t="shared" si="130"/>
        <v/>
      </c>
      <c r="AI90" s="70" t="str">
        <f t="shared" si="131"/>
        <v/>
      </c>
      <c r="AJ90" s="64" t="str">
        <f t="shared" si="132"/>
        <v/>
      </c>
      <c r="AK90" s="64" t="str">
        <f t="shared" si="133"/>
        <v/>
      </c>
      <c r="AL90" s="64" t="str">
        <f t="shared" si="134"/>
        <v/>
      </c>
      <c r="AM90" s="64" t="str">
        <f t="shared" si="135"/>
        <v/>
      </c>
      <c r="AN90" s="64" t="str">
        <f t="shared" si="136"/>
        <v/>
      </c>
    </row>
    <row r="91" spans="2:40" ht="24.5" thickTop="1" thickBot="1" x14ac:dyDescent="0.55000000000000004">
      <c r="B91" t="s">
        <v>1003</v>
      </c>
      <c r="C91" s="93" t="s">
        <v>1009</v>
      </c>
      <c r="D91" s="83"/>
      <c r="E91" s="83"/>
      <c r="F91" s="83"/>
      <c r="G91" s="83"/>
      <c r="H91" s="83"/>
      <c r="I91" s="83"/>
      <c r="J91" s="83"/>
      <c r="K91" s="83"/>
      <c r="L91" s="94" t="str">
        <f>IF(C91="","",_xlfn.CONCAT("            { line: ","""",C91,", ",M91:AN91,""", sC: ","""",B91,"""},  ]},"))</f>
        <v xml:space="preserve">            { line: "ASAMBLEA CIERRE, ", sC: "as"},  ]},</v>
      </c>
      <c r="M91" s="56" t="str">
        <f t="shared" si="109"/>
        <v/>
      </c>
      <c r="N91" s="57" t="str">
        <f t="shared" si="110"/>
        <v/>
      </c>
      <c r="O91" s="58" t="str">
        <f t="shared" si="111"/>
        <v/>
      </c>
      <c r="P91" s="59" t="str">
        <f t="shared" si="112"/>
        <v/>
      </c>
      <c r="Q91" s="60" t="str">
        <f t="shared" si="113"/>
        <v/>
      </c>
      <c r="R91" s="61" t="str">
        <f t="shared" si="114"/>
        <v/>
      </c>
      <c r="S91" s="56" t="str">
        <f t="shared" si="115"/>
        <v/>
      </c>
      <c r="T91" s="62" t="str">
        <f t="shared" si="116"/>
        <v/>
      </c>
      <c r="U91" s="63" t="str">
        <f t="shared" si="117"/>
        <v/>
      </c>
      <c r="V91" s="64" t="str">
        <f t="shared" si="118"/>
        <v/>
      </c>
      <c r="W91" s="65" t="str">
        <f t="shared" si="119"/>
        <v/>
      </c>
      <c r="X91" s="64" t="str">
        <f t="shared" si="120"/>
        <v/>
      </c>
      <c r="Y91" s="64" t="str">
        <f t="shared" si="121"/>
        <v/>
      </c>
      <c r="Z91" s="56" t="str">
        <f t="shared" si="122"/>
        <v/>
      </c>
      <c r="AA91" s="66" t="str">
        <f t="shared" si="123"/>
        <v/>
      </c>
      <c r="AB91" s="57" t="str">
        <f t="shared" si="124"/>
        <v/>
      </c>
      <c r="AC91" s="67" t="str">
        <f t="shared" si="125"/>
        <v/>
      </c>
      <c r="AD91" s="59" t="str">
        <f t="shared" si="126"/>
        <v/>
      </c>
      <c r="AE91" s="68" t="str">
        <f t="shared" si="127"/>
        <v/>
      </c>
      <c r="AF91" s="61" t="str">
        <f t="shared" si="128"/>
        <v/>
      </c>
      <c r="AG91" s="61" t="str">
        <f t="shared" si="129"/>
        <v/>
      </c>
      <c r="AH91" s="69" t="str">
        <f t="shared" si="130"/>
        <v/>
      </c>
      <c r="AI91" s="70" t="str">
        <f t="shared" si="131"/>
        <v/>
      </c>
      <c r="AJ91" s="64" t="str">
        <f t="shared" si="132"/>
        <v/>
      </c>
      <c r="AK91" s="64" t="str">
        <f t="shared" si="133"/>
        <v/>
      </c>
      <c r="AL91" s="64" t="str">
        <f t="shared" si="134"/>
        <v/>
      </c>
      <c r="AM91" s="64" t="str">
        <f t="shared" si="135"/>
        <v/>
      </c>
      <c r="AN91" s="64" t="str">
        <f t="shared" si="136"/>
        <v/>
      </c>
    </row>
    <row r="92" spans="2:40" ht="25" customHeight="1" thickTop="1" thickBot="1" x14ac:dyDescent="0.4">
      <c r="B92" s="95"/>
      <c r="C92" s="95"/>
      <c r="D92" s="96"/>
      <c r="E92" s="96"/>
      <c r="F92" s="96"/>
      <c r="G92" s="96"/>
      <c r="H92" s="96"/>
      <c r="I92" s="96"/>
      <c r="J92" s="96"/>
      <c r="K92" s="96"/>
      <c r="L92" s="95" t="s">
        <v>1010</v>
      </c>
      <c r="M92" s="56" t="str">
        <f t="shared" si="109"/>
        <v/>
      </c>
      <c r="N92" s="57" t="str">
        <f t="shared" si="110"/>
        <v/>
      </c>
      <c r="O92" s="58" t="str">
        <f t="shared" si="111"/>
        <v/>
      </c>
      <c r="P92" s="59" t="str">
        <f t="shared" si="112"/>
        <v/>
      </c>
      <c r="Q92" s="60" t="str">
        <f t="shared" si="113"/>
        <v/>
      </c>
      <c r="R92" s="61" t="str">
        <f t="shared" si="114"/>
        <v/>
      </c>
      <c r="S92" s="56" t="str">
        <f t="shared" si="115"/>
        <v/>
      </c>
      <c r="T92" s="62" t="str">
        <f t="shared" si="116"/>
        <v/>
      </c>
      <c r="U92" s="63" t="str">
        <f t="shared" si="117"/>
        <v/>
      </c>
      <c r="V92" s="64" t="str">
        <f t="shared" si="118"/>
        <v/>
      </c>
      <c r="W92" s="65" t="str">
        <f t="shared" si="119"/>
        <v/>
      </c>
      <c r="X92" s="64" t="str">
        <f t="shared" si="120"/>
        <v/>
      </c>
      <c r="Y92" s="64" t="str">
        <f t="shared" si="121"/>
        <v/>
      </c>
      <c r="Z92" s="56" t="str">
        <f t="shared" si="122"/>
        <v/>
      </c>
      <c r="AA92" s="66" t="str">
        <f t="shared" si="123"/>
        <v/>
      </c>
      <c r="AB92" s="57" t="str">
        <f t="shared" si="124"/>
        <v/>
      </c>
      <c r="AC92" s="67" t="str">
        <f t="shared" si="125"/>
        <v/>
      </c>
      <c r="AD92" s="59" t="str">
        <f t="shared" si="126"/>
        <v/>
      </c>
      <c r="AE92" s="68" t="str">
        <f t="shared" si="127"/>
        <v/>
      </c>
      <c r="AF92" s="61" t="str">
        <f t="shared" si="128"/>
        <v/>
      </c>
      <c r="AG92" s="61" t="str">
        <f t="shared" si="129"/>
        <v/>
      </c>
      <c r="AH92" s="69" t="str">
        <f t="shared" si="130"/>
        <v/>
      </c>
      <c r="AI92" s="70" t="str">
        <f t="shared" si="131"/>
        <v/>
      </c>
      <c r="AJ92" s="64" t="str">
        <f t="shared" si="132"/>
        <v/>
      </c>
      <c r="AK92" s="64" t="str">
        <f t="shared" si="133"/>
        <v/>
      </c>
      <c r="AL92" s="64" t="str">
        <f t="shared" si="134"/>
        <v/>
      </c>
      <c r="AM92" s="64" t="str">
        <f t="shared" si="135"/>
        <v/>
      </c>
      <c r="AN92" s="64" t="str">
        <f t="shared" si="136"/>
        <v/>
      </c>
    </row>
    <row r="93" spans="2:40" ht="24.5" thickTop="1" thickBot="1" x14ac:dyDescent="0.55000000000000004">
      <c r="C93" s="79" t="s">
        <v>1011</v>
      </c>
      <c r="D93" s="80"/>
      <c r="E93" s="80"/>
      <c r="F93" s="80"/>
      <c r="G93" s="80"/>
      <c r="H93" s="80"/>
      <c r="I93" s="80"/>
      <c r="J93" s="80"/>
      <c r="K93" s="80"/>
      <c r="L93" s="81" t="s">
        <v>1000</v>
      </c>
      <c r="M93" s="56" t="str">
        <f t="shared" si="109"/>
        <v/>
      </c>
      <c r="N93" s="57" t="str">
        <f t="shared" si="110"/>
        <v/>
      </c>
      <c r="O93" s="58" t="str">
        <f t="shared" si="111"/>
        <v/>
      </c>
      <c r="P93" s="59" t="str">
        <f t="shared" si="112"/>
        <v/>
      </c>
      <c r="Q93" s="60" t="str">
        <f t="shared" si="113"/>
        <v/>
      </c>
      <c r="R93" s="61" t="str">
        <f t="shared" si="114"/>
        <v/>
      </c>
      <c r="S93" s="56" t="str">
        <f t="shared" si="115"/>
        <v/>
      </c>
      <c r="T93" s="62" t="str">
        <f t="shared" si="116"/>
        <v/>
      </c>
      <c r="U93" s="63" t="str">
        <f t="shared" si="117"/>
        <v/>
      </c>
      <c r="V93" s="64" t="str">
        <f t="shared" si="118"/>
        <v/>
      </c>
      <c r="W93" s="65" t="str">
        <f t="shared" si="119"/>
        <v/>
      </c>
      <c r="X93" s="64" t="str">
        <f t="shared" si="120"/>
        <v/>
      </c>
      <c r="Y93" s="64" t="str">
        <f t="shared" si="121"/>
        <v/>
      </c>
      <c r="Z93" s="56" t="str">
        <f t="shared" si="122"/>
        <v/>
      </c>
      <c r="AA93" s="66" t="str">
        <f t="shared" si="123"/>
        <v/>
      </c>
      <c r="AB93" s="57" t="str">
        <f t="shared" si="124"/>
        <v/>
      </c>
      <c r="AC93" s="67" t="str">
        <f t="shared" si="125"/>
        <v/>
      </c>
      <c r="AD93" s="59" t="str">
        <f t="shared" si="126"/>
        <v/>
      </c>
      <c r="AE93" s="68" t="str">
        <f t="shared" si="127"/>
        <v/>
      </c>
      <c r="AF93" s="61" t="str">
        <f t="shared" si="128"/>
        <v/>
      </c>
      <c r="AG93" s="61" t="str">
        <f t="shared" si="129"/>
        <v/>
      </c>
      <c r="AH93" s="69" t="str">
        <f t="shared" si="130"/>
        <v/>
      </c>
      <c r="AI93" s="70" t="str">
        <f t="shared" si="131"/>
        <v/>
      </c>
      <c r="AJ93" s="64" t="str">
        <f t="shared" si="132"/>
        <v/>
      </c>
      <c r="AK93" s="64" t="str">
        <f t="shared" si="133"/>
        <v/>
      </c>
      <c r="AL93" s="64" t="str">
        <f t="shared" si="134"/>
        <v/>
      </c>
      <c r="AM93" s="64" t="str">
        <f t="shared" si="135"/>
        <v/>
      </c>
      <c r="AN93" s="64" t="str">
        <f t="shared" si="136"/>
        <v/>
      </c>
    </row>
    <row r="94" spans="2:40" ht="24.5" thickTop="1" thickBot="1" x14ac:dyDescent="0.55000000000000004">
      <c r="B94" t="s">
        <v>1001</v>
      </c>
      <c r="C94" s="82" t="s">
        <v>1002</v>
      </c>
      <c r="D94" s="97"/>
      <c r="E94" s="97"/>
      <c r="F94" s="97"/>
      <c r="G94" s="97"/>
      <c r="H94" s="83"/>
      <c r="I94" s="83"/>
      <c r="J94" s="83"/>
      <c r="K94" s="83"/>
      <c r="L94" s="84" t="str">
        <f>IF(C94="","",_xlfn.CONCAT("       triggerLine: ","""",C94,", ",M94:AN94,""", sC: ","""",B94,""", lines: ["))</f>
        <v xml:space="preserve">       triggerLine: "ASAMBLEA UNO, ", sC: "ta as", lines: [</v>
      </c>
      <c r="M94" s="56" t="str">
        <f t="shared" si="109"/>
        <v/>
      </c>
      <c r="N94" s="57" t="str">
        <f t="shared" si="110"/>
        <v/>
      </c>
      <c r="O94" s="58" t="str">
        <f t="shared" si="111"/>
        <v/>
      </c>
      <c r="P94" s="59" t="str">
        <f t="shared" si="112"/>
        <v/>
      </c>
      <c r="Q94" s="60" t="str">
        <f t="shared" si="113"/>
        <v/>
      </c>
      <c r="R94" s="61" t="str">
        <f t="shared" si="114"/>
        <v/>
      </c>
      <c r="S94" s="56" t="str">
        <f t="shared" si="115"/>
        <v/>
      </c>
      <c r="T94" s="62" t="str">
        <f t="shared" si="116"/>
        <v/>
      </c>
      <c r="U94" s="63" t="str">
        <f t="shared" si="117"/>
        <v/>
      </c>
      <c r="V94" s="64" t="str">
        <f t="shared" si="118"/>
        <v/>
      </c>
      <c r="W94" s="65" t="str">
        <f t="shared" si="119"/>
        <v/>
      </c>
      <c r="X94" s="64" t="str">
        <f t="shared" si="120"/>
        <v/>
      </c>
      <c r="Y94" s="64" t="str">
        <f t="shared" si="121"/>
        <v/>
      </c>
      <c r="Z94" s="56" t="str">
        <f t="shared" si="122"/>
        <v/>
      </c>
      <c r="AA94" s="66" t="str">
        <f t="shared" si="123"/>
        <v/>
      </c>
      <c r="AB94" s="57" t="str">
        <f t="shared" si="124"/>
        <v/>
      </c>
      <c r="AC94" s="67" t="str">
        <f t="shared" si="125"/>
        <v/>
      </c>
      <c r="AD94" s="59" t="str">
        <f t="shared" si="126"/>
        <v/>
      </c>
      <c r="AE94" s="68" t="str">
        <f t="shared" si="127"/>
        <v/>
      </c>
      <c r="AF94" s="61" t="str">
        <f t="shared" si="128"/>
        <v/>
      </c>
      <c r="AG94" s="61" t="str">
        <f t="shared" si="129"/>
        <v/>
      </c>
      <c r="AH94" s="69" t="str">
        <f t="shared" si="130"/>
        <v/>
      </c>
      <c r="AI94" s="70" t="str">
        <f t="shared" si="131"/>
        <v/>
      </c>
      <c r="AJ94" s="64" t="str">
        <f t="shared" si="132"/>
        <v/>
      </c>
      <c r="AK94" s="64" t="str">
        <f t="shared" si="133"/>
        <v/>
      </c>
      <c r="AL94" s="64" t="str">
        <f t="shared" si="134"/>
        <v/>
      </c>
      <c r="AM94" s="64" t="str">
        <f t="shared" si="135"/>
        <v/>
      </c>
      <c r="AN94" s="64" t="str">
        <f t="shared" si="136"/>
        <v/>
      </c>
    </row>
    <row r="95" spans="2:40" ht="24.5" thickTop="1" thickBot="1" x14ac:dyDescent="0.55000000000000004">
      <c r="B95" t="s">
        <v>1003</v>
      </c>
      <c r="C95" s="85" t="s">
        <v>1004</v>
      </c>
      <c r="D95" s="86"/>
      <c r="E95" s="86"/>
      <c r="F95" s="86"/>
      <c r="G95" s="86"/>
      <c r="H95" s="87"/>
      <c r="I95" s="87"/>
      <c r="J95" s="87"/>
      <c r="K95" s="87"/>
      <c r="L95" s="88" t="str">
        <f>IF(C95="","",_xlfn.CONCAT("            { line: ","""",C95,", ",M95:AN95,""", sC: ","""",B95,"""},"))</f>
        <v xml:space="preserve">            { line: "ASAMBLEA DOS, ", sC: "as"},</v>
      </c>
      <c r="M95" s="56" t="str">
        <f t="shared" si="109"/>
        <v/>
      </c>
      <c r="N95" s="57" t="str">
        <f t="shared" si="110"/>
        <v/>
      </c>
      <c r="O95" s="58" t="str">
        <f t="shared" si="111"/>
        <v/>
      </c>
      <c r="P95" s="59" t="str">
        <f t="shared" si="112"/>
        <v/>
      </c>
      <c r="Q95" s="60" t="str">
        <f t="shared" si="113"/>
        <v/>
      </c>
      <c r="R95" s="61" t="str">
        <f t="shared" si="114"/>
        <v/>
      </c>
      <c r="S95" s="56" t="str">
        <f t="shared" si="115"/>
        <v/>
      </c>
      <c r="T95" s="62" t="str">
        <f t="shared" si="116"/>
        <v/>
      </c>
      <c r="U95" s="63" t="str">
        <f t="shared" si="117"/>
        <v/>
      </c>
      <c r="V95" s="64" t="str">
        <f t="shared" si="118"/>
        <v/>
      </c>
      <c r="W95" s="65" t="str">
        <f t="shared" si="119"/>
        <v/>
      </c>
      <c r="X95" s="64" t="str">
        <f t="shared" si="120"/>
        <v/>
      </c>
      <c r="Y95" s="64" t="str">
        <f t="shared" si="121"/>
        <v/>
      </c>
      <c r="Z95" s="56" t="str">
        <f t="shared" si="122"/>
        <v/>
      </c>
      <c r="AA95" s="66" t="str">
        <f t="shared" si="123"/>
        <v/>
      </c>
      <c r="AB95" s="57" t="str">
        <f t="shared" si="124"/>
        <v/>
      </c>
      <c r="AC95" s="67" t="str">
        <f t="shared" si="125"/>
        <v/>
      </c>
      <c r="AD95" s="59" t="str">
        <f t="shared" si="126"/>
        <v/>
      </c>
      <c r="AE95" s="68" t="str">
        <f t="shared" si="127"/>
        <v/>
      </c>
      <c r="AF95" s="61" t="str">
        <f t="shared" si="128"/>
        <v/>
      </c>
      <c r="AG95" s="61" t="str">
        <f t="shared" si="129"/>
        <v/>
      </c>
      <c r="AH95" s="69" t="str">
        <f t="shared" si="130"/>
        <v/>
      </c>
      <c r="AI95" s="70" t="str">
        <f t="shared" si="131"/>
        <v/>
      </c>
      <c r="AJ95" s="64" t="str">
        <f t="shared" si="132"/>
        <v/>
      </c>
      <c r="AK95" s="64" t="str">
        <f t="shared" si="133"/>
        <v/>
      </c>
      <c r="AL95" s="64" t="str">
        <f t="shared" si="134"/>
        <v/>
      </c>
      <c r="AM95" s="64" t="str">
        <f t="shared" si="135"/>
        <v/>
      </c>
      <c r="AN95" s="64" t="str">
        <f t="shared" si="136"/>
        <v/>
      </c>
    </row>
    <row r="96" spans="2:40" ht="24.5" thickTop="1" thickBot="1" x14ac:dyDescent="0.55000000000000004">
      <c r="B96" t="s">
        <v>1003</v>
      </c>
      <c r="C96" s="85" t="s">
        <v>1005</v>
      </c>
      <c r="D96" s="89"/>
      <c r="E96" s="89"/>
      <c r="F96" s="89"/>
      <c r="G96" s="89"/>
      <c r="H96" s="90"/>
      <c r="I96" s="90"/>
      <c r="J96" s="90"/>
      <c r="K96" s="90"/>
      <c r="L96" s="88" t="str">
        <f>IF(C96="","",_xlfn.CONCAT("            { line: ","""",C96,", ",M96:AN96,""", sC: ","""",B96,"""},"))</f>
        <v xml:space="preserve">            { line: "ASAMBLEA TRES, ", sC: "as"},</v>
      </c>
      <c r="M96" s="56" t="str">
        <f t="shared" si="109"/>
        <v/>
      </c>
      <c r="N96" s="57" t="str">
        <f t="shared" si="110"/>
        <v/>
      </c>
      <c r="O96" s="58" t="str">
        <f t="shared" si="111"/>
        <v/>
      </c>
      <c r="P96" s="59" t="str">
        <f t="shared" si="112"/>
        <v/>
      </c>
      <c r="Q96" s="60" t="str">
        <f t="shared" si="113"/>
        <v/>
      </c>
      <c r="R96" s="61" t="str">
        <f t="shared" si="114"/>
        <v/>
      </c>
      <c r="S96" s="56" t="str">
        <f t="shared" si="115"/>
        <v/>
      </c>
      <c r="T96" s="62" t="str">
        <f t="shared" si="116"/>
        <v/>
      </c>
      <c r="U96" s="63" t="str">
        <f t="shared" si="117"/>
        <v/>
      </c>
      <c r="V96" s="64" t="str">
        <f t="shared" si="118"/>
        <v/>
      </c>
      <c r="W96" s="65" t="str">
        <f t="shared" si="119"/>
        <v/>
      </c>
      <c r="X96" s="64" t="str">
        <f t="shared" si="120"/>
        <v/>
      </c>
      <c r="Y96" s="64" t="str">
        <f t="shared" si="121"/>
        <v/>
      </c>
      <c r="Z96" s="56" t="str">
        <f t="shared" si="122"/>
        <v/>
      </c>
      <c r="AA96" s="66" t="str">
        <f t="shared" si="123"/>
        <v/>
      </c>
      <c r="AB96" s="57" t="str">
        <f t="shared" si="124"/>
        <v/>
      </c>
      <c r="AC96" s="67" t="str">
        <f t="shared" si="125"/>
        <v/>
      </c>
      <c r="AD96" s="59" t="str">
        <f t="shared" si="126"/>
        <v/>
      </c>
      <c r="AE96" s="68" t="str">
        <f t="shared" si="127"/>
        <v/>
      </c>
      <c r="AF96" s="61" t="str">
        <f t="shared" si="128"/>
        <v/>
      </c>
      <c r="AG96" s="61" t="str">
        <f t="shared" si="129"/>
        <v/>
      </c>
      <c r="AH96" s="69" t="str">
        <f t="shared" si="130"/>
        <v/>
      </c>
      <c r="AI96" s="70" t="str">
        <f t="shared" si="131"/>
        <v/>
      </c>
      <c r="AJ96" s="64" t="str">
        <f t="shared" si="132"/>
        <v/>
      </c>
      <c r="AK96" s="64" t="str">
        <f t="shared" si="133"/>
        <v/>
      </c>
      <c r="AL96" s="64" t="str">
        <f t="shared" si="134"/>
        <v/>
      </c>
      <c r="AM96" s="64" t="str">
        <f t="shared" si="135"/>
        <v/>
      </c>
      <c r="AN96" s="64" t="str">
        <f t="shared" si="136"/>
        <v/>
      </c>
    </row>
    <row r="97" spans="2:40" ht="24.5" thickTop="1" thickBot="1" x14ac:dyDescent="0.55000000000000004">
      <c r="B97" t="s">
        <v>1003</v>
      </c>
      <c r="C97" s="85" t="s">
        <v>1006</v>
      </c>
      <c r="D97" s="86"/>
      <c r="E97" s="86"/>
      <c r="F97" s="86"/>
      <c r="G97" s="86"/>
      <c r="H97" s="87"/>
      <c r="I97" s="87"/>
      <c r="J97" s="87"/>
      <c r="K97" s="87"/>
      <c r="L97" s="88" t="str">
        <f>IF(C97="","",_xlfn.CONCAT("            { line: ","""",C97,", ",M97:AN97,""", sC: ","""",B97,"""},"))</f>
        <v xml:space="preserve">            { line: "ASAMBLEA CUATRO, ", sC: "as"},</v>
      </c>
      <c r="M97" s="56" t="str">
        <f t="shared" si="109"/>
        <v/>
      </c>
      <c r="N97" s="57" t="str">
        <f t="shared" si="110"/>
        <v/>
      </c>
      <c r="O97" s="58" t="str">
        <f t="shared" si="111"/>
        <v/>
      </c>
      <c r="P97" s="59" t="str">
        <f t="shared" si="112"/>
        <v/>
      </c>
      <c r="Q97" s="60" t="str">
        <f t="shared" si="113"/>
        <v/>
      </c>
      <c r="R97" s="61" t="str">
        <f t="shared" si="114"/>
        <v/>
      </c>
      <c r="S97" s="56" t="str">
        <f t="shared" si="115"/>
        <v/>
      </c>
      <c r="T97" s="62" t="str">
        <f t="shared" si="116"/>
        <v/>
      </c>
      <c r="U97" s="63" t="str">
        <f t="shared" si="117"/>
        <v/>
      </c>
      <c r="V97" s="64" t="str">
        <f t="shared" si="118"/>
        <v/>
      </c>
      <c r="W97" s="65" t="str">
        <f t="shared" si="119"/>
        <v/>
      </c>
      <c r="X97" s="64" t="str">
        <f t="shared" si="120"/>
        <v/>
      </c>
      <c r="Y97" s="64" t="str">
        <f t="shared" si="121"/>
        <v/>
      </c>
      <c r="Z97" s="56" t="str">
        <f t="shared" si="122"/>
        <v/>
      </c>
      <c r="AA97" s="66" t="str">
        <f t="shared" si="123"/>
        <v/>
      </c>
      <c r="AB97" s="57" t="str">
        <f t="shared" si="124"/>
        <v/>
      </c>
      <c r="AC97" s="67" t="str">
        <f t="shared" si="125"/>
        <v/>
      </c>
      <c r="AD97" s="59" t="str">
        <f t="shared" si="126"/>
        <v/>
      </c>
      <c r="AE97" s="68" t="str">
        <f t="shared" si="127"/>
        <v/>
      </c>
      <c r="AF97" s="61" t="str">
        <f t="shared" si="128"/>
        <v/>
      </c>
      <c r="AG97" s="61" t="str">
        <f t="shared" si="129"/>
        <v/>
      </c>
      <c r="AH97" s="69" t="str">
        <f t="shared" si="130"/>
        <v/>
      </c>
      <c r="AI97" s="70" t="str">
        <f t="shared" si="131"/>
        <v/>
      </c>
      <c r="AJ97" s="64" t="str">
        <f t="shared" si="132"/>
        <v/>
      </c>
      <c r="AK97" s="64" t="str">
        <f t="shared" si="133"/>
        <v/>
      </c>
      <c r="AL97" s="64" t="str">
        <f t="shared" si="134"/>
        <v/>
      </c>
      <c r="AM97" s="64" t="str">
        <f t="shared" si="135"/>
        <v/>
      </c>
      <c r="AN97" s="64" t="str">
        <f t="shared" si="136"/>
        <v/>
      </c>
    </row>
    <row r="98" spans="2:40" ht="24.5" thickTop="1" thickBot="1" x14ac:dyDescent="0.55000000000000004">
      <c r="B98" t="s">
        <v>1003</v>
      </c>
      <c r="C98" s="85" t="s">
        <v>1007</v>
      </c>
      <c r="D98" s="89"/>
      <c r="E98" s="89"/>
      <c r="F98" s="89"/>
      <c r="G98" s="89"/>
      <c r="H98" s="90"/>
      <c r="I98" s="90"/>
      <c r="J98" s="90"/>
      <c r="K98" s="90"/>
      <c r="L98" s="88" t="str">
        <f>IF(C98="","",_xlfn.CONCAT("            { line: ","""",C98,", ",M98:AN98,""", sC: ","""",B98,"""},"))</f>
        <v xml:space="preserve">            { line: "ASAMBLEA CISCO, ", sC: "as"},</v>
      </c>
      <c r="M98" s="56" t="str">
        <f t="shared" si="109"/>
        <v/>
      </c>
      <c r="N98" s="57" t="str">
        <f t="shared" si="110"/>
        <v/>
      </c>
      <c r="O98" s="58" t="str">
        <f t="shared" si="111"/>
        <v/>
      </c>
      <c r="P98" s="59" t="str">
        <f t="shared" si="112"/>
        <v/>
      </c>
      <c r="Q98" s="60" t="str">
        <f t="shared" si="113"/>
        <v/>
      </c>
      <c r="R98" s="61" t="str">
        <f t="shared" si="114"/>
        <v/>
      </c>
      <c r="S98" s="56" t="str">
        <f t="shared" si="115"/>
        <v/>
      </c>
      <c r="T98" s="62" t="str">
        <f t="shared" si="116"/>
        <v/>
      </c>
      <c r="U98" s="63" t="str">
        <f t="shared" si="117"/>
        <v/>
      </c>
      <c r="V98" s="64" t="str">
        <f t="shared" si="118"/>
        <v/>
      </c>
      <c r="W98" s="65" t="str">
        <f t="shared" si="119"/>
        <v/>
      </c>
      <c r="X98" s="64" t="str">
        <f t="shared" si="120"/>
        <v/>
      </c>
      <c r="Y98" s="64" t="str">
        <f t="shared" si="121"/>
        <v/>
      </c>
      <c r="Z98" s="56" t="str">
        <f t="shared" si="122"/>
        <v/>
      </c>
      <c r="AA98" s="66" t="str">
        <f t="shared" si="123"/>
        <v/>
      </c>
      <c r="AB98" s="57" t="str">
        <f t="shared" si="124"/>
        <v/>
      </c>
      <c r="AC98" s="67" t="str">
        <f t="shared" si="125"/>
        <v/>
      </c>
      <c r="AD98" s="59" t="str">
        <f t="shared" si="126"/>
        <v/>
      </c>
      <c r="AE98" s="68" t="str">
        <f t="shared" si="127"/>
        <v/>
      </c>
      <c r="AF98" s="61" t="str">
        <f t="shared" si="128"/>
        <v/>
      </c>
      <c r="AG98" s="61" t="str">
        <f t="shared" si="129"/>
        <v/>
      </c>
      <c r="AH98" s="69" t="str">
        <f t="shared" si="130"/>
        <v/>
      </c>
      <c r="AI98" s="70" t="str">
        <f t="shared" si="131"/>
        <v/>
      </c>
      <c r="AJ98" s="64" t="str">
        <f t="shared" si="132"/>
        <v/>
      </c>
      <c r="AK98" s="64" t="str">
        <f t="shared" si="133"/>
        <v/>
      </c>
      <c r="AL98" s="64" t="str">
        <f t="shared" si="134"/>
        <v/>
      </c>
      <c r="AM98" s="64" t="str">
        <f t="shared" si="135"/>
        <v/>
      </c>
      <c r="AN98" s="64" t="str">
        <f t="shared" si="136"/>
        <v/>
      </c>
    </row>
    <row r="99" spans="2:40" ht="24.5" thickTop="1" thickBot="1" x14ac:dyDescent="0.55000000000000004">
      <c r="B99" t="s">
        <v>1003</v>
      </c>
      <c r="C99" s="85" t="s">
        <v>1008</v>
      </c>
      <c r="D99" s="91"/>
      <c r="E99" s="91"/>
      <c r="F99" s="91"/>
      <c r="G99" s="91"/>
      <c r="H99" s="92"/>
      <c r="I99" s="92"/>
      <c r="J99" s="92"/>
      <c r="K99" s="92"/>
      <c r="L99" s="88" t="str">
        <f>IF(C99="","",_xlfn.CONCAT("            { line: ","""",C99,", ",M99:AN99,""", sC: ","""",B99,"""},"))</f>
        <v xml:space="preserve">            { line: "ASAMBLEA SEIS, ", sC: "as"},</v>
      </c>
      <c r="M99" s="56" t="str">
        <f t="shared" si="109"/>
        <v/>
      </c>
      <c r="N99" s="57" t="str">
        <f t="shared" si="110"/>
        <v/>
      </c>
      <c r="O99" s="58" t="str">
        <f t="shared" si="111"/>
        <v/>
      </c>
      <c r="P99" s="59" t="str">
        <f t="shared" si="112"/>
        <v/>
      </c>
      <c r="Q99" s="60" t="str">
        <f t="shared" si="113"/>
        <v/>
      </c>
      <c r="R99" s="61" t="str">
        <f t="shared" si="114"/>
        <v/>
      </c>
      <c r="S99" s="56" t="str">
        <f t="shared" si="115"/>
        <v/>
      </c>
      <c r="T99" s="62" t="str">
        <f t="shared" si="116"/>
        <v/>
      </c>
      <c r="U99" s="63" t="str">
        <f t="shared" si="117"/>
        <v/>
      </c>
      <c r="V99" s="64" t="str">
        <f t="shared" si="118"/>
        <v/>
      </c>
      <c r="W99" s="65" t="str">
        <f t="shared" si="119"/>
        <v/>
      </c>
      <c r="X99" s="64" t="str">
        <f t="shared" si="120"/>
        <v/>
      </c>
      <c r="Y99" s="64" t="str">
        <f t="shared" si="121"/>
        <v/>
      </c>
      <c r="Z99" s="56" t="str">
        <f t="shared" si="122"/>
        <v/>
      </c>
      <c r="AA99" s="66" t="str">
        <f t="shared" si="123"/>
        <v/>
      </c>
      <c r="AB99" s="57" t="str">
        <f t="shared" si="124"/>
        <v/>
      </c>
      <c r="AC99" s="67" t="str">
        <f t="shared" si="125"/>
        <v/>
      </c>
      <c r="AD99" s="59" t="str">
        <f t="shared" si="126"/>
        <v/>
      </c>
      <c r="AE99" s="68" t="str">
        <f t="shared" si="127"/>
        <v/>
      </c>
      <c r="AF99" s="61" t="str">
        <f t="shared" si="128"/>
        <v/>
      </c>
      <c r="AG99" s="61" t="str">
        <f t="shared" si="129"/>
        <v/>
      </c>
      <c r="AH99" s="69" t="str">
        <f t="shared" si="130"/>
        <v/>
      </c>
      <c r="AI99" s="70" t="str">
        <f t="shared" si="131"/>
        <v/>
      </c>
      <c r="AJ99" s="64" t="str">
        <f t="shared" si="132"/>
        <v/>
      </c>
      <c r="AK99" s="64" t="str">
        <f t="shared" si="133"/>
        <v/>
      </c>
      <c r="AL99" s="64" t="str">
        <f t="shared" si="134"/>
        <v/>
      </c>
      <c r="AM99" s="64" t="str">
        <f t="shared" si="135"/>
        <v/>
      </c>
      <c r="AN99" s="64" t="str">
        <f t="shared" si="136"/>
        <v/>
      </c>
    </row>
    <row r="100" spans="2:40" ht="24.5" thickTop="1" thickBot="1" x14ac:dyDescent="0.55000000000000004">
      <c r="B100" t="s">
        <v>1003</v>
      </c>
      <c r="C100" s="98" t="s">
        <v>1009</v>
      </c>
      <c r="D100" s="97"/>
      <c r="E100" s="97"/>
      <c r="F100" s="97"/>
      <c r="G100" s="97"/>
      <c r="H100" s="83"/>
      <c r="I100" s="83"/>
      <c r="J100" s="83"/>
      <c r="K100" s="83"/>
      <c r="L100" s="84" t="str">
        <f>IF(C100="","",_xlfn.CONCAT("            { line: ","""",C100,", ",M100:AN100,""", sC: ","""",B100,"""},  ]},"))</f>
        <v xml:space="preserve">            { line: "ASAMBLEA CIERRE, ", sC: "as"},  ]},</v>
      </c>
      <c r="M100" s="56" t="str">
        <f t="shared" si="109"/>
        <v/>
      </c>
      <c r="N100" s="57" t="str">
        <f t="shared" si="110"/>
        <v/>
      </c>
      <c r="O100" s="58" t="str">
        <f t="shared" si="111"/>
        <v/>
      </c>
      <c r="P100" s="59" t="str">
        <f t="shared" si="112"/>
        <v/>
      </c>
      <c r="Q100" s="60" t="str">
        <f t="shared" si="113"/>
        <v/>
      </c>
      <c r="R100" s="61" t="str">
        <f t="shared" si="114"/>
        <v/>
      </c>
      <c r="S100" s="56" t="str">
        <f t="shared" si="115"/>
        <v/>
      </c>
      <c r="T100" s="62" t="str">
        <f t="shared" si="116"/>
        <v/>
      </c>
      <c r="U100" s="63" t="str">
        <f t="shared" si="117"/>
        <v/>
      </c>
      <c r="V100" s="64" t="str">
        <f t="shared" si="118"/>
        <v/>
      </c>
      <c r="W100" s="65" t="str">
        <f t="shared" si="119"/>
        <v/>
      </c>
      <c r="X100" s="64" t="str">
        <f t="shared" si="120"/>
        <v/>
      </c>
      <c r="Y100" s="64" t="str">
        <f t="shared" si="121"/>
        <v/>
      </c>
      <c r="Z100" s="56" t="str">
        <f t="shared" si="122"/>
        <v/>
      </c>
      <c r="AA100" s="66" t="str">
        <f t="shared" si="123"/>
        <v/>
      </c>
      <c r="AB100" s="57" t="str">
        <f t="shared" si="124"/>
        <v/>
      </c>
      <c r="AC100" s="67" t="str">
        <f t="shared" si="125"/>
        <v/>
      </c>
      <c r="AD100" s="59" t="str">
        <f t="shared" si="126"/>
        <v/>
      </c>
      <c r="AE100" s="68" t="str">
        <f t="shared" si="127"/>
        <v/>
      </c>
      <c r="AF100" s="61" t="str">
        <f t="shared" si="128"/>
        <v/>
      </c>
      <c r="AG100" s="61" t="str">
        <f t="shared" si="129"/>
        <v/>
      </c>
      <c r="AH100" s="69" t="str">
        <f t="shared" si="130"/>
        <v/>
      </c>
      <c r="AI100" s="70" t="str">
        <f t="shared" si="131"/>
        <v/>
      </c>
      <c r="AJ100" s="64" t="str">
        <f t="shared" si="132"/>
        <v/>
      </c>
      <c r="AK100" s="64" t="str">
        <f t="shared" si="133"/>
        <v/>
      </c>
      <c r="AL100" s="64" t="str">
        <f t="shared" si="134"/>
        <v/>
      </c>
      <c r="AM100" s="64" t="str">
        <f t="shared" si="135"/>
        <v/>
      </c>
      <c r="AN100" s="64" t="str">
        <f t="shared" si="136"/>
        <v/>
      </c>
    </row>
    <row r="101" spans="2:40" ht="24.5" thickTop="1" thickBot="1" x14ac:dyDescent="0.55000000000000004">
      <c r="C101" s="51"/>
      <c r="D101" s="52"/>
      <c r="E101" s="52"/>
      <c r="F101" s="53"/>
      <c r="G101" s="53"/>
      <c r="H101" s="52"/>
      <c r="I101" s="52"/>
      <c r="J101" s="54"/>
      <c r="K101" s="54"/>
      <c r="L101" s="55" t="str">
        <f t="shared" si="82"/>
        <v/>
      </c>
      <c r="M101" s="56" t="str">
        <f t="shared" si="83"/>
        <v/>
      </c>
      <c r="N101" s="57" t="str">
        <f t="shared" si="84"/>
        <v/>
      </c>
      <c r="O101" s="58" t="str">
        <f t="shared" si="85"/>
        <v/>
      </c>
      <c r="P101" s="59" t="str">
        <f t="shared" si="86"/>
        <v/>
      </c>
      <c r="Q101" s="60" t="str">
        <f t="shared" si="87"/>
        <v/>
      </c>
      <c r="R101" s="61" t="str">
        <f t="shared" si="88"/>
        <v/>
      </c>
      <c r="S101" s="56" t="str">
        <f t="shared" si="89"/>
        <v/>
      </c>
      <c r="T101" s="62" t="str">
        <f t="shared" si="90"/>
        <v/>
      </c>
      <c r="U101" s="63" t="str">
        <f t="shared" si="91"/>
        <v/>
      </c>
      <c r="V101" s="64" t="str">
        <f t="shared" si="92"/>
        <v/>
      </c>
      <c r="W101" s="65" t="str">
        <f t="shared" si="93"/>
        <v/>
      </c>
      <c r="X101" s="64" t="str">
        <f t="shared" si="94"/>
        <v/>
      </c>
      <c r="Y101" s="64" t="str">
        <f t="shared" si="95"/>
        <v/>
      </c>
      <c r="Z101" s="56" t="str">
        <f t="shared" si="96"/>
        <v/>
      </c>
      <c r="AA101" s="66" t="str">
        <f t="shared" si="97"/>
        <v/>
      </c>
      <c r="AB101" s="57" t="str">
        <f t="shared" si="98"/>
        <v/>
      </c>
      <c r="AC101" s="67" t="str">
        <f t="shared" si="99"/>
        <v/>
      </c>
      <c r="AD101" s="59" t="str">
        <f t="shared" si="71"/>
        <v/>
      </c>
      <c r="AE101" s="68" t="str">
        <f t="shared" si="100"/>
        <v/>
      </c>
      <c r="AF101" s="61" t="str">
        <f t="shared" si="101"/>
        <v/>
      </c>
      <c r="AG101" s="61" t="str">
        <f t="shared" si="102"/>
        <v/>
      </c>
      <c r="AH101" s="69" t="str">
        <f t="shared" si="103"/>
        <v/>
      </c>
      <c r="AI101" s="70" t="str">
        <f t="shared" si="104"/>
        <v/>
      </c>
      <c r="AJ101" s="64" t="str">
        <f t="shared" si="105"/>
        <v/>
      </c>
      <c r="AK101" s="64" t="str">
        <f t="shared" si="77"/>
        <v/>
      </c>
      <c r="AL101" s="64" t="str">
        <f t="shared" si="106"/>
        <v/>
      </c>
      <c r="AM101" s="64" t="str">
        <f t="shared" si="107"/>
        <v/>
      </c>
      <c r="AN101" s="64" t="str">
        <f t="shared" si="108"/>
        <v/>
      </c>
    </row>
    <row r="102" spans="2:40" ht="24" customHeight="1" thickTop="1" x14ac:dyDescent="0.6">
      <c r="B102" s="95"/>
      <c r="C102" s="95"/>
      <c r="D102" s="95"/>
      <c r="E102" s="95"/>
      <c r="F102" s="95"/>
      <c r="G102" s="95"/>
      <c r="H102" s="95"/>
      <c r="I102" s="95"/>
      <c r="J102" s="95"/>
      <c r="K102" s="95"/>
      <c r="L102" s="99" t="str">
        <f ca="1">_xlfn.CONCAT("]}, // ULTIMA LINEA DEL CANTO: ",L1)</f>
        <v>]}, // ULTIMA LINEA DEL CANTO: CUANDO DORMÍA</v>
      </c>
      <c r="M102" s="95"/>
    </row>
    <row r="103" spans="2:40" ht="20.5" x14ac:dyDescent="0.35">
      <c r="L103" s="100" t="s">
        <v>1012</v>
      </c>
      <c r="M103" s="101"/>
    </row>
    <row r="104" spans="2:40" x14ac:dyDescent="0.35">
      <c r="M104" s="10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9" r:id="rId4" name="Button 3">
              <controlPr defaultSize="0" print="0" autoFill="0" autoPict="0" macro="[0]!JS_Click">
                <anchor moveWithCells="1" sizeWithCells="1">
                  <from>
                    <xdr:col>3</xdr:col>
                    <xdr:colOff>298450</xdr:colOff>
                    <xdr:row>0</xdr:row>
                    <xdr:rowOff>88900</xdr:rowOff>
                  </from>
                  <to>
                    <xdr:col>8</xdr:col>
                    <xdr:colOff>381000</xdr:colOff>
                    <xdr:row>0</xdr:row>
                    <xdr:rowOff>800100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code</vt:lpstr>
      <vt:lpstr>Indice</vt:lpstr>
      <vt:lpstr>Index</vt:lpstr>
      <vt:lpstr>Index Web</vt:lpstr>
      <vt:lpstr>cantosJS</vt:lpstr>
      <vt:lpstr>Find</vt:lpstr>
      <vt:lpstr>html</vt:lpstr>
      <vt:lpstr>SANTO PALOMERAS 65 </vt:lpstr>
      <vt:lpstr>SANTO MELODÍA HEBRAICA</vt:lpstr>
      <vt:lpstr>Santo Palestina 74</vt:lpstr>
      <vt:lpstr>Santo Roma 77</vt:lpstr>
      <vt:lpstr>SANTO 1982</vt:lpstr>
      <vt:lpstr>SANTO 1988</vt:lpstr>
      <vt:lpstr>DICE EL SEÑOR A MI SEÑOR</vt:lpstr>
      <vt:lpstr>DICHOSO EL HOMBRE</vt:lpstr>
      <vt:lpstr>MARIA, MADRE MÍA</vt:lpstr>
      <vt:lpstr>Indice!Print_Area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2025-08-19T13:09:45Z</dcterms:created>
  <dcterms:modified xsi:type="dcterms:W3CDTF">2025-08-21T01:46:00Z</dcterms:modified>
</cp:coreProperties>
</file>